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ms\Dropbox\00 - AFGANGSPROJEKT\00 - Model\00 - Dagslys\07 - Placering på facade\"/>
    </mc:Choice>
  </mc:AlternateContent>
  <bookViews>
    <workbookView xWindow="0" yWindow="0" windowWidth="21570" windowHeight="10215"/>
  </bookViews>
  <sheets>
    <sheet name="Sammenligning" sheetId="20" r:id="rId1"/>
    <sheet name="Ranke Center" sheetId="1" r:id="rId2"/>
    <sheet name="Ranke Skub" sheetId="7" r:id="rId3"/>
    <sheet name="Forskudt Center" sheetId="9" r:id="rId4"/>
    <sheet name="Forskudt Skub" sheetId="10" r:id="rId5"/>
  </sheets>
  <definedNames>
    <definedName name="_xlnm.Print_Area" localSheetId="3">'Forskudt Center'!$A$1:$U$63</definedName>
    <definedName name="_xlnm.Print_Area" localSheetId="4">'Forskudt Skub'!$A$1:$U$64</definedName>
    <definedName name="_xlnm.Print_Area" localSheetId="1">'Ranke Center'!$A$1:$U$63</definedName>
    <definedName name="_xlnm.Print_Area" localSheetId="2">'Ranke Skub'!$A$1:$U$63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20" l="1"/>
  <c r="H21" i="20"/>
  <c r="H20" i="20"/>
  <c r="H19" i="20"/>
  <c r="H18" i="20"/>
  <c r="H17" i="20"/>
  <c r="H16" i="20"/>
  <c r="H15" i="20"/>
  <c r="H14" i="20"/>
  <c r="H13" i="20"/>
  <c r="H12" i="20"/>
  <c r="H11" i="20"/>
  <c r="H10" i="20"/>
  <c r="H9" i="20"/>
  <c r="H8" i="20"/>
  <c r="H7" i="20"/>
  <c r="H6" i="20"/>
  <c r="H5" i="20"/>
  <c r="H4" i="20"/>
  <c r="H3" i="20"/>
  <c r="L14" i="20"/>
  <c r="L13" i="20"/>
  <c r="L12" i="20"/>
  <c r="L11" i="20"/>
  <c r="L10" i="20"/>
  <c r="L9" i="20"/>
  <c r="L8" i="20"/>
  <c r="L7" i="20"/>
  <c r="L6" i="20"/>
  <c r="L5" i="20"/>
  <c r="L4" i="20"/>
  <c r="L3" i="20"/>
  <c r="L22" i="20"/>
  <c r="L21" i="20"/>
  <c r="L20" i="20"/>
  <c r="L19" i="20"/>
  <c r="L18" i="20"/>
  <c r="L17" i="20"/>
  <c r="L15" i="20"/>
  <c r="L16" i="20"/>
  <c r="T43" i="20" l="1"/>
  <c r="T42" i="20"/>
  <c r="T25" i="20"/>
  <c r="T19" i="20"/>
  <c r="T24" i="20"/>
  <c r="T18" i="20"/>
  <c r="F3" i="20"/>
  <c r="S20" i="9" l="1"/>
  <c r="S35" i="7"/>
  <c r="C63" i="10" l="1"/>
  <c r="D63" i="10"/>
  <c r="E63" i="10"/>
  <c r="F63" i="10"/>
  <c r="G63" i="10"/>
  <c r="H63" i="10"/>
  <c r="I63" i="10"/>
  <c r="J63" i="10"/>
  <c r="K63" i="10"/>
  <c r="C54" i="9"/>
  <c r="K63" i="9"/>
  <c r="J63" i="9"/>
  <c r="I63" i="9"/>
  <c r="H63" i="9"/>
  <c r="G63" i="9"/>
  <c r="F63" i="9"/>
  <c r="E63" i="9"/>
  <c r="D63" i="9"/>
  <c r="C63" i="9"/>
  <c r="K54" i="9"/>
  <c r="J54" i="9"/>
  <c r="I54" i="9"/>
  <c r="H54" i="9"/>
  <c r="G54" i="9"/>
  <c r="F54" i="9"/>
  <c r="E54" i="9"/>
  <c r="D54" i="9"/>
  <c r="C27" i="9"/>
  <c r="C36" i="9"/>
  <c r="K36" i="9"/>
  <c r="J36" i="9"/>
  <c r="I36" i="9"/>
  <c r="H36" i="9"/>
  <c r="G36" i="9"/>
  <c r="F36" i="9"/>
  <c r="E36" i="9"/>
  <c r="D36" i="9"/>
  <c r="S44" i="9"/>
  <c r="S42" i="9"/>
  <c r="S41" i="9"/>
  <c r="S40" i="9"/>
  <c r="S39" i="9"/>
  <c r="S38" i="9"/>
  <c r="D45" i="9"/>
  <c r="E45" i="9"/>
  <c r="F45" i="9"/>
  <c r="G45" i="9"/>
  <c r="H45" i="9"/>
  <c r="I45" i="9"/>
  <c r="J45" i="9"/>
  <c r="K45" i="9"/>
  <c r="C45" i="9"/>
  <c r="S62" i="9"/>
  <c r="S59" i="9"/>
  <c r="S58" i="9"/>
  <c r="S57" i="9"/>
  <c r="S56" i="9"/>
  <c r="S53" i="9"/>
  <c r="S50" i="9"/>
  <c r="S49" i="9"/>
  <c r="S52" i="9" s="1"/>
  <c r="S48" i="9"/>
  <c r="S47" i="9"/>
  <c r="S35" i="9"/>
  <c r="S32" i="9"/>
  <c r="S31" i="9"/>
  <c r="S30" i="9"/>
  <c r="S29" i="9"/>
  <c r="S26" i="9"/>
  <c r="S23" i="9"/>
  <c r="S22" i="9"/>
  <c r="S24" i="9" s="1"/>
  <c r="S21" i="9"/>
  <c r="S62" i="10"/>
  <c r="S59" i="10"/>
  <c r="S58" i="10"/>
  <c r="S57" i="10"/>
  <c r="S56" i="10"/>
  <c r="S53" i="10"/>
  <c r="S50" i="10"/>
  <c r="S49" i="10"/>
  <c r="S48" i="10"/>
  <c r="S47" i="10"/>
  <c r="S44" i="10"/>
  <c r="S41" i="10"/>
  <c r="S40" i="10"/>
  <c r="S39" i="10"/>
  <c r="S38" i="10"/>
  <c r="S26" i="10"/>
  <c r="S23" i="10"/>
  <c r="S22" i="10"/>
  <c r="S21" i="10"/>
  <c r="S20" i="10"/>
  <c r="S35" i="10"/>
  <c r="S34" i="10"/>
  <c r="S32" i="10"/>
  <c r="S31" i="10"/>
  <c r="S33" i="10" s="1"/>
  <c r="S30" i="10"/>
  <c r="S29" i="10"/>
  <c r="D17" i="10"/>
  <c r="E17" i="10" s="1"/>
  <c r="F17" i="10" s="1"/>
  <c r="G17" i="10" s="1"/>
  <c r="H17" i="10" s="1"/>
  <c r="I17" i="10" s="1"/>
  <c r="J17" i="10" s="1"/>
  <c r="K17" i="10" s="1"/>
  <c r="D17" i="9"/>
  <c r="E17" i="9" s="1"/>
  <c r="F17" i="9" s="1"/>
  <c r="G17" i="9" s="1"/>
  <c r="H17" i="9" s="1"/>
  <c r="I17" i="9" s="1"/>
  <c r="J17" i="9" s="1"/>
  <c r="K17" i="9" s="1"/>
  <c r="K54" i="10"/>
  <c r="J54" i="10"/>
  <c r="I54" i="10"/>
  <c r="H54" i="10"/>
  <c r="G54" i="10"/>
  <c r="F54" i="10"/>
  <c r="E54" i="10"/>
  <c r="D54" i="10"/>
  <c r="C54" i="10"/>
  <c r="K45" i="10"/>
  <c r="J45" i="10"/>
  <c r="I45" i="10"/>
  <c r="H45" i="10"/>
  <c r="G45" i="10"/>
  <c r="F45" i="10"/>
  <c r="E45" i="10"/>
  <c r="D45" i="10"/>
  <c r="C45" i="10"/>
  <c r="K36" i="10"/>
  <c r="J36" i="10"/>
  <c r="I36" i="10"/>
  <c r="H36" i="10"/>
  <c r="G36" i="10"/>
  <c r="F36" i="10"/>
  <c r="E36" i="10"/>
  <c r="D36" i="10"/>
  <c r="C36" i="10"/>
  <c r="D27" i="10"/>
  <c r="E27" i="10"/>
  <c r="F27" i="10"/>
  <c r="G27" i="10"/>
  <c r="H27" i="10"/>
  <c r="I27" i="10"/>
  <c r="J27" i="10"/>
  <c r="K27" i="10"/>
  <c r="C27" i="10"/>
  <c r="D27" i="9"/>
  <c r="E27" i="9"/>
  <c r="F27" i="9"/>
  <c r="G27" i="9"/>
  <c r="H27" i="9"/>
  <c r="I27" i="9"/>
  <c r="J27" i="9"/>
  <c r="K27" i="9"/>
  <c r="K27" i="7"/>
  <c r="S24" i="10" l="1"/>
  <c r="S25" i="9"/>
  <c r="S60" i="9"/>
  <c r="S61" i="9"/>
  <c r="S43" i="10"/>
  <c r="S25" i="10"/>
  <c r="S60" i="10"/>
  <c r="S51" i="10"/>
  <c r="S52" i="10"/>
  <c r="S51" i="9"/>
  <c r="S42" i="10"/>
  <c r="S33" i="9"/>
  <c r="S34" i="9"/>
  <c r="S43" i="9"/>
  <c r="S61" i="10"/>
  <c r="S35" i="1" l="1"/>
  <c r="J7" i="20" s="1"/>
  <c r="J22" i="20" l="1"/>
  <c r="F22" i="20"/>
  <c r="J18" i="20"/>
  <c r="F18" i="20"/>
  <c r="J14" i="20"/>
  <c r="F14" i="20"/>
  <c r="J10" i="20"/>
  <c r="F10" i="20"/>
  <c r="F21" i="20"/>
  <c r="J21" i="20"/>
  <c r="J17" i="20"/>
  <c r="F17" i="20"/>
  <c r="J13" i="20"/>
  <c r="F13" i="20"/>
  <c r="J9" i="20"/>
  <c r="F9" i="20"/>
  <c r="K63" i="7"/>
  <c r="J63" i="7"/>
  <c r="I63" i="7"/>
  <c r="H63" i="7"/>
  <c r="G63" i="7"/>
  <c r="F63" i="7"/>
  <c r="E63" i="7"/>
  <c r="D63" i="7"/>
  <c r="C63" i="7"/>
  <c r="S62" i="7"/>
  <c r="J20" i="20" s="1"/>
  <c r="S59" i="7"/>
  <c r="S58" i="7"/>
  <c r="S57" i="7"/>
  <c r="S56" i="7"/>
  <c r="F20" i="20" s="1"/>
  <c r="K54" i="7"/>
  <c r="J54" i="7"/>
  <c r="I54" i="7"/>
  <c r="H54" i="7"/>
  <c r="G54" i="7"/>
  <c r="F54" i="7"/>
  <c r="E54" i="7"/>
  <c r="D54" i="7"/>
  <c r="C54" i="7"/>
  <c r="S53" i="7"/>
  <c r="J16" i="20" s="1"/>
  <c r="S50" i="7"/>
  <c r="S49" i="7"/>
  <c r="S48" i="7"/>
  <c r="S47" i="7"/>
  <c r="F16" i="20" s="1"/>
  <c r="K45" i="7"/>
  <c r="J45" i="7"/>
  <c r="I45" i="7"/>
  <c r="H45" i="7"/>
  <c r="G45" i="7"/>
  <c r="F45" i="7"/>
  <c r="E45" i="7"/>
  <c r="D45" i="7"/>
  <c r="C45" i="7"/>
  <c r="S44" i="7"/>
  <c r="J12" i="20" s="1"/>
  <c r="S41" i="7"/>
  <c r="S40" i="7"/>
  <c r="S39" i="7"/>
  <c r="S38" i="7"/>
  <c r="F12" i="20" s="1"/>
  <c r="K36" i="7"/>
  <c r="J36" i="7"/>
  <c r="I36" i="7"/>
  <c r="H36" i="7"/>
  <c r="G36" i="7"/>
  <c r="F36" i="7"/>
  <c r="E36" i="7"/>
  <c r="D36" i="7"/>
  <c r="C36" i="7"/>
  <c r="J8" i="20"/>
  <c r="S32" i="7"/>
  <c r="S31" i="7"/>
  <c r="S30" i="7"/>
  <c r="S29" i="7"/>
  <c r="F8" i="20" s="1"/>
  <c r="J27" i="7"/>
  <c r="I27" i="7"/>
  <c r="H27" i="7"/>
  <c r="G27" i="7"/>
  <c r="F27" i="7"/>
  <c r="E27" i="7"/>
  <c r="D27" i="7"/>
  <c r="C27" i="7"/>
  <c r="S26" i="7"/>
  <c r="S23" i="7"/>
  <c r="S22" i="7"/>
  <c r="S21" i="7"/>
  <c r="S20" i="7"/>
  <c r="D17" i="7"/>
  <c r="E17" i="7" s="1"/>
  <c r="F17" i="7" s="1"/>
  <c r="G17" i="7" s="1"/>
  <c r="H17" i="7" s="1"/>
  <c r="I17" i="7" s="1"/>
  <c r="J17" i="7" s="1"/>
  <c r="K17" i="7" s="1"/>
  <c r="D17" i="1"/>
  <c r="E17" i="1" s="1"/>
  <c r="F17" i="1" s="1"/>
  <c r="G17" i="1" s="1"/>
  <c r="H17" i="1" s="1"/>
  <c r="I17" i="1" s="1"/>
  <c r="J17" i="1" s="1"/>
  <c r="K17" i="1" s="1"/>
  <c r="F6" i="20" l="1"/>
  <c r="J6" i="20"/>
  <c r="F5" i="20"/>
  <c r="J5" i="20"/>
  <c r="J4" i="20"/>
  <c r="F4" i="20"/>
  <c r="S61" i="7"/>
  <c r="S34" i="7"/>
  <c r="S25" i="7"/>
  <c r="S43" i="7"/>
  <c r="S52" i="7"/>
  <c r="S24" i="7"/>
  <c r="S33" i="7"/>
  <c r="S42" i="7"/>
  <c r="S51" i="7"/>
  <c r="S60" i="7"/>
  <c r="S62" i="1" l="1"/>
  <c r="J19" i="20" s="1"/>
  <c r="S59" i="1"/>
  <c r="S58" i="1"/>
  <c r="S57" i="1"/>
  <c r="S56" i="1"/>
  <c r="F19" i="20" s="1"/>
  <c r="S53" i="1"/>
  <c r="J15" i="20" s="1"/>
  <c r="S50" i="1"/>
  <c r="S49" i="1"/>
  <c r="S48" i="1"/>
  <c r="S47" i="1"/>
  <c r="F15" i="20" s="1"/>
  <c r="S44" i="1"/>
  <c r="J11" i="20" s="1"/>
  <c r="S41" i="1"/>
  <c r="S40" i="1"/>
  <c r="S39" i="1"/>
  <c r="S38" i="1"/>
  <c r="F11" i="20" s="1"/>
  <c r="S32" i="1"/>
  <c r="S31" i="1"/>
  <c r="S30" i="1"/>
  <c r="S29" i="1"/>
  <c r="F7" i="20" s="1"/>
  <c r="S26" i="1"/>
  <c r="S23" i="1"/>
  <c r="S22" i="1"/>
  <c r="S21" i="1"/>
  <c r="S20" i="1"/>
  <c r="K63" i="1"/>
  <c r="J63" i="1"/>
  <c r="I63" i="1"/>
  <c r="H63" i="1"/>
  <c r="G63" i="1"/>
  <c r="F63" i="1"/>
  <c r="E63" i="1"/>
  <c r="D63" i="1"/>
  <c r="C63" i="1"/>
  <c r="K54" i="1"/>
  <c r="J54" i="1"/>
  <c r="I54" i="1"/>
  <c r="H54" i="1"/>
  <c r="G54" i="1"/>
  <c r="F54" i="1"/>
  <c r="E54" i="1"/>
  <c r="D54" i="1"/>
  <c r="C54" i="1"/>
  <c r="K45" i="1"/>
  <c r="J45" i="1"/>
  <c r="I45" i="1"/>
  <c r="H45" i="1"/>
  <c r="G45" i="1"/>
  <c r="F45" i="1"/>
  <c r="E45" i="1"/>
  <c r="D45" i="1"/>
  <c r="C45" i="1"/>
  <c r="K36" i="1"/>
  <c r="J36" i="1"/>
  <c r="I36" i="1"/>
  <c r="H36" i="1"/>
  <c r="G36" i="1"/>
  <c r="F36" i="1"/>
  <c r="E36" i="1"/>
  <c r="D36" i="1"/>
  <c r="C36" i="1"/>
  <c r="D27" i="1"/>
  <c r="E27" i="1"/>
  <c r="F27" i="1"/>
  <c r="G27" i="1"/>
  <c r="H27" i="1"/>
  <c r="I27" i="1"/>
  <c r="J27" i="1"/>
  <c r="K27" i="1"/>
  <c r="C27" i="1"/>
  <c r="J3" i="20" l="1"/>
  <c r="S25" i="1"/>
  <c r="S33" i="1"/>
  <c r="S24" i="1"/>
  <c r="S51" i="1"/>
  <c r="S42" i="1"/>
  <c r="S34" i="1"/>
  <c r="S61" i="1"/>
  <c r="S60" i="1"/>
  <c r="S52" i="1"/>
  <c r="S43" i="1"/>
</calcChain>
</file>

<file path=xl/sharedStrings.xml><?xml version="1.0" encoding="utf-8"?>
<sst xmlns="http://schemas.openxmlformats.org/spreadsheetml/2006/main" count="448" uniqueCount="57">
  <si>
    <t>Stuen</t>
  </si>
  <si>
    <t>Første</t>
  </si>
  <si>
    <t>Anden</t>
  </si>
  <si>
    <t>Tredje</t>
  </si>
  <si>
    <t>Fjerde</t>
  </si>
  <si>
    <t>%</t>
  </si>
  <si>
    <t>DFgns</t>
  </si>
  <si>
    <t>Jævnhed</t>
  </si>
  <si>
    <t>DFmax</t>
  </si>
  <si>
    <t>DFmedian</t>
  </si>
  <si>
    <t>DFmin</t>
  </si>
  <si>
    <t>Statistik</t>
  </si>
  <si>
    <t>Gns</t>
  </si>
  <si>
    <t>Areal hvor DFgns &gt; 2%</t>
  </si>
  <si>
    <t>DFmin/DFgns</t>
  </si>
  <si>
    <t>DFmin/DFmax</t>
  </si>
  <si>
    <t>Reference</t>
  </si>
  <si>
    <t>Titel</t>
  </si>
  <si>
    <t>TH</t>
  </si>
  <si>
    <t>Rum A</t>
  </si>
  <si>
    <t>TV</t>
  </si>
  <si>
    <t>m</t>
  </si>
  <si>
    <t>Rum</t>
  </si>
  <si>
    <t>Placering</t>
  </si>
  <si>
    <t>Målepunkt afstand</t>
  </si>
  <si>
    <t>fra væg</t>
  </si>
  <si>
    <t>[m]</t>
  </si>
  <si>
    <t>diff (%)</t>
  </si>
  <si>
    <t>Areal DF(%) &gt; 2</t>
  </si>
  <si>
    <t>Case  7 - forskudte altaner</t>
  </si>
  <si>
    <t>Case  7 - Ranke/kolonne</t>
  </si>
  <si>
    <t>A - Forskudt</t>
  </si>
  <si>
    <t>A - Ranke/kolonne</t>
  </si>
  <si>
    <t>Case 7</t>
  </si>
  <si>
    <t>DF(%)</t>
  </si>
  <si>
    <t>midt vindue</t>
  </si>
  <si>
    <t>skubbet</t>
  </si>
  <si>
    <t>1.sal</t>
  </si>
  <si>
    <t>2. sal</t>
  </si>
  <si>
    <t>3. sal</t>
  </si>
  <si>
    <t>4. sal</t>
  </si>
  <si>
    <t>1. sal</t>
  </si>
  <si>
    <t>4.sal</t>
  </si>
  <si>
    <t>A - Ranke/kolonne - center (TH)</t>
  </si>
  <si>
    <t>A - Forskudt - center (TH)</t>
  </si>
  <si>
    <t>A - Forskudt - skubbet (TV)</t>
  </si>
  <si>
    <t>A - Ranke/kolonne - skubbet (TV)</t>
  </si>
  <si>
    <t>Refence (Rum A TV)</t>
  </si>
  <si>
    <t>Refence (Rum A TH)</t>
  </si>
  <si>
    <t>Forskudt - center (TH)</t>
  </si>
  <si>
    <t>Ranke - center (TH)</t>
  </si>
  <si>
    <t>Case  7 - forskudte altaner (center vindue)</t>
  </si>
  <si>
    <t>Case  7 - Ranke/kolonne (center vindue)</t>
  </si>
  <si>
    <t>Case 2 - nedbrudt brystning (TH)</t>
  </si>
  <si>
    <t>Case 2 - nedbrudt brystning (TV)</t>
  </si>
  <si>
    <t xml:space="preserve"> Ranke - skubbet (TV)</t>
  </si>
  <si>
    <t>Forskudt - skubbet (TV)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</si>
</sst>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8"/>
      <color theme="1"/>
      <name val="Neo Sans Pro"/>
      <family val="2"/>
    </font>
    <font>
      <b/>
      <sz val="8"/>
      <color theme="1"/>
      <name val="Neo Sans Pro"/>
      <family val="2"/>
    </font>
    <font>
      <sz val="8"/>
      <color theme="1"/>
      <name val="Neo Sans Pro Medium"/>
      <family val="2"/>
    </font>
    <font>
      <sz val="8"/>
      <color theme="1"/>
      <name val="Calibri"/>
      <family val="2"/>
      <scheme val="minor"/>
    </font>
    <font>
      <i/>
      <sz val="8"/>
      <color theme="1"/>
      <name val="Neo Sans Pro"/>
      <family val="2"/>
    </font>
    <font>
      <sz val="11"/>
      <color rgb="FF00610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Neo Sans Pro Medium"/>
      <family val="2"/>
    </font>
    <font>
      <sz val="9"/>
      <color theme="1"/>
      <name val="Neo Sans Pro"/>
      <family val="2"/>
    </font>
    <font>
      <sz val="9"/>
      <name val="Neo Sans Pro"/>
      <family val="2"/>
    </font>
    <font>
      <sz val="9"/>
      <color theme="1"/>
      <name val="Neo Sans Pro Medium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4" borderId="0" applyNumberFormat="0" applyBorder="0" applyAlignment="0" applyProtection="0"/>
  </cellStyleXfs>
  <cellXfs count="138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4" fillId="0" borderId="0" xfId="0" applyFont="1" applyAlignment="1">
      <alignment horizontal="right"/>
    </xf>
    <xf numFmtId="0" fontId="4" fillId="0" borderId="0" xfId="0" applyFont="1"/>
    <xf numFmtId="0" fontId="4" fillId="2" borderId="0" xfId="0" applyFont="1" applyFill="1" applyAlignment="1">
      <alignment horizontal="right"/>
    </xf>
    <xf numFmtId="0" fontId="4" fillId="2" borderId="0" xfId="0" applyFont="1" applyFill="1"/>
    <xf numFmtId="0" fontId="1" fillId="2" borderId="0" xfId="0" applyFont="1" applyFill="1" applyAlignment="1">
      <alignment horizontal="right"/>
    </xf>
    <xf numFmtId="0" fontId="1" fillId="2" borderId="0" xfId="0" applyFont="1" applyFill="1"/>
    <xf numFmtId="0" fontId="3" fillId="2" borderId="0" xfId="0" applyFont="1" applyFill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5" xfId="0" applyFont="1" applyFill="1" applyBorder="1"/>
    <xf numFmtId="0" fontId="2" fillId="2" borderId="0" xfId="0" applyFont="1" applyFill="1" applyAlignment="1">
      <alignment horizontal="right" vertical="center" wrapText="1"/>
    </xf>
    <xf numFmtId="0" fontId="1" fillId="2" borderId="7" xfId="0" applyFont="1" applyFill="1" applyBorder="1"/>
    <xf numFmtId="0" fontId="1" fillId="2" borderId="9" xfId="0" applyFont="1" applyFill="1" applyBorder="1"/>
    <xf numFmtId="164" fontId="1" fillId="2" borderId="0" xfId="0" applyNumberFormat="1" applyFont="1" applyFill="1"/>
    <xf numFmtId="0" fontId="3" fillId="2" borderId="0" xfId="0" applyFont="1" applyFill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2" fillId="2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right"/>
    </xf>
    <xf numFmtId="0" fontId="1" fillId="3" borderId="1" xfId="0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/>
    <xf numFmtId="0" fontId="5" fillId="2" borderId="1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>
      <alignment horizontal="right"/>
    </xf>
    <xf numFmtId="0" fontId="1" fillId="2" borderId="0" xfId="0" applyFont="1" applyFill="1" applyBorder="1" applyAlignment="1">
      <alignment horizontal="center"/>
    </xf>
    <xf numFmtId="0" fontId="5" fillId="2" borderId="1" xfId="0" applyFont="1" applyFill="1" applyBorder="1" applyAlignment="1" applyProtection="1">
      <alignment horizontal="center"/>
    </xf>
    <xf numFmtId="0" fontId="1" fillId="2" borderId="1" xfId="0" applyFont="1" applyFill="1" applyBorder="1" applyAlignment="1">
      <alignment horizontal="left"/>
    </xf>
    <xf numFmtId="0" fontId="5" fillId="2" borderId="1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Border="1"/>
    <xf numFmtId="0" fontId="2" fillId="2" borderId="0" xfId="0" applyFont="1" applyFill="1" applyBorder="1" applyAlignment="1">
      <alignment horizontal="right" vertical="center" wrapText="1"/>
    </xf>
    <xf numFmtId="2" fontId="1" fillId="2" borderId="0" xfId="0" applyNumberFormat="1" applyFont="1" applyFill="1"/>
    <xf numFmtId="0" fontId="1" fillId="2" borderId="0" xfId="0" applyFont="1" applyFill="1" applyBorder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2" fontId="1" fillId="2" borderId="0" xfId="0" applyNumberFormat="1" applyFont="1" applyFill="1" applyBorder="1" applyAlignment="1">
      <alignment horizontal="right"/>
    </xf>
    <xf numFmtId="0" fontId="1" fillId="3" borderId="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/>
    <xf numFmtId="0" fontId="5" fillId="2" borderId="2" xfId="0" applyFont="1" applyFill="1" applyBorder="1" applyAlignment="1" applyProtection="1">
      <alignment horizontal="center"/>
      <protection locked="0"/>
    </xf>
    <xf numFmtId="0" fontId="5" fillId="2" borderId="2" xfId="0" applyFont="1" applyFill="1" applyBorder="1" applyAlignment="1" applyProtection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/>
    <xf numFmtId="2" fontId="8" fillId="2" borderId="0" xfId="1" applyNumberFormat="1" applyFont="1" applyFill="1" applyAlignment="1">
      <alignment horizontal="center"/>
    </xf>
    <xf numFmtId="2" fontId="8" fillId="2" borderId="0" xfId="1" applyNumberFormat="1" applyFont="1" applyFill="1" applyBorder="1" applyAlignment="1">
      <alignment horizontal="center"/>
    </xf>
    <xf numFmtId="2" fontId="8" fillId="2" borderId="3" xfId="1" applyNumberFormat="1" applyFont="1" applyFill="1" applyBorder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 applyBorder="1"/>
    <xf numFmtId="2" fontId="1" fillId="2" borderId="1" xfId="0" applyNumberFormat="1" applyFont="1" applyFill="1" applyBorder="1" applyAlignment="1">
      <alignment horizontal="center"/>
    </xf>
    <xf numFmtId="2" fontId="1" fillId="0" borderId="0" xfId="0" applyNumberFormat="1" applyFont="1" applyAlignment="1">
      <alignment horizontal="center" vertical="center" wrapText="1"/>
    </xf>
    <xf numFmtId="2" fontId="1" fillId="3" borderId="0" xfId="0" applyNumberFormat="1" applyFont="1" applyFill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/>
    </xf>
    <xf numFmtId="2" fontId="1" fillId="2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0" fillId="3" borderId="0" xfId="0" applyFill="1" applyBorder="1"/>
    <xf numFmtId="2" fontId="8" fillId="3" borderId="0" xfId="1" applyNumberFormat="1" applyFont="1" applyFill="1" applyBorder="1" applyAlignment="1">
      <alignment horizontal="center"/>
    </xf>
    <xf numFmtId="2" fontId="8" fillId="3" borderId="0" xfId="1" applyNumberFormat="1" applyFont="1" applyFill="1" applyAlignment="1">
      <alignment horizontal="center"/>
    </xf>
    <xf numFmtId="0" fontId="0" fillId="2" borderId="0" xfId="0" applyFill="1" applyAlignment="1">
      <alignment horizontal="right"/>
    </xf>
    <xf numFmtId="0" fontId="0" fillId="0" borderId="0" xfId="0" applyAlignment="1">
      <alignment horizontal="right"/>
    </xf>
    <xf numFmtId="2" fontId="8" fillId="3" borderId="1" xfId="1" applyNumberFormat="1" applyFont="1" applyFill="1" applyBorder="1" applyAlignment="1">
      <alignment horizontal="center"/>
    </xf>
    <xf numFmtId="2" fontId="1" fillId="3" borderId="0" xfId="0" applyNumberFormat="1" applyFont="1" applyFill="1" applyBorder="1" applyAlignment="1" applyProtection="1">
      <alignment horizontal="center" vertical="center" wrapText="1"/>
      <protection locked="0"/>
    </xf>
    <xf numFmtId="2" fontId="1" fillId="2" borderId="0" xfId="0" applyNumberFormat="1" applyFont="1" applyFill="1" applyAlignment="1">
      <alignment horizontal="center"/>
    </xf>
    <xf numFmtId="2" fontId="1" fillId="3" borderId="0" xfId="0" applyNumberFormat="1" applyFont="1" applyFill="1" applyBorder="1" applyAlignment="1" applyProtection="1">
      <alignment horizontal="center" wrapText="1"/>
      <protection locked="0"/>
    </xf>
    <xf numFmtId="2" fontId="1" fillId="2" borderId="0" xfId="0" applyNumberFormat="1" applyFont="1" applyFill="1" applyAlignment="1">
      <alignment horizontal="center" vertical="center"/>
    </xf>
    <xf numFmtId="2" fontId="1" fillId="3" borderId="0" xfId="0" applyNumberFormat="1" applyFont="1" applyFill="1" applyAlignment="1" applyProtection="1">
      <alignment horizontal="center" wrapText="1"/>
      <protection locked="0"/>
    </xf>
    <xf numFmtId="0" fontId="0" fillId="0" borderId="0" xfId="0" applyFill="1"/>
    <xf numFmtId="0" fontId="0" fillId="0" borderId="0" xfId="0" applyFill="1" applyBorder="1"/>
    <xf numFmtId="2" fontId="8" fillId="0" borderId="0" xfId="1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2" fontId="11" fillId="3" borderId="1" xfId="1" applyNumberFormat="1" applyFont="1" applyFill="1" applyBorder="1" applyAlignment="1">
      <alignment horizontal="center"/>
    </xf>
    <xf numFmtId="2" fontId="11" fillId="3" borderId="1" xfId="1" applyNumberFormat="1" applyFont="1" applyFill="1" applyBorder="1" applyAlignment="1">
      <alignment horizontal="right" vertical="center"/>
    </xf>
    <xf numFmtId="2" fontId="11" fillId="3" borderId="1" xfId="0" applyNumberFormat="1" applyFont="1" applyFill="1" applyBorder="1"/>
    <xf numFmtId="0" fontId="10" fillId="3" borderId="0" xfId="0" applyFont="1" applyFill="1" applyBorder="1" applyAlignment="1">
      <alignment horizontal="center"/>
    </xf>
    <xf numFmtId="2" fontId="11" fillId="3" borderId="0" xfId="1" applyNumberFormat="1" applyFont="1" applyFill="1" applyBorder="1" applyAlignment="1">
      <alignment horizontal="center"/>
    </xf>
    <xf numFmtId="2" fontId="11" fillId="3" borderId="0" xfId="1" applyNumberFormat="1" applyFont="1" applyFill="1" applyBorder="1" applyAlignment="1">
      <alignment horizontal="right" vertical="center"/>
    </xf>
    <xf numFmtId="2" fontId="11" fillId="3" borderId="0" xfId="0" applyNumberFormat="1" applyFont="1" applyFill="1" applyBorder="1"/>
    <xf numFmtId="0" fontId="10" fillId="2" borderId="0" xfId="0" applyFont="1" applyFill="1" applyBorder="1" applyAlignment="1">
      <alignment horizontal="center"/>
    </xf>
    <xf numFmtId="2" fontId="11" fillId="2" borderId="0" xfId="1" applyNumberFormat="1" applyFont="1" applyFill="1" applyBorder="1" applyAlignment="1">
      <alignment horizontal="center"/>
    </xf>
    <xf numFmtId="2" fontId="11" fillId="2" borderId="0" xfId="1" applyNumberFormat="1" applyFont="1" applyFill="1" applyBorder="1" applyAlignment="1">
      <alignment horizontal="right" vertical="center"/>
    </xf>
    <xf numFmtId="2" fontId="11" fillId="2" borderId="0" xfId="0" applyNumberFormat="1" applyFont="1" applyFill="1" applyBorder="1"/>
    <xf numFmtId="0" fontId="10" fillId="2" borderId="3" xfId="0" applyFont="1" applyFill="1" applyBorder="1" applyAlignment="1">
      <alignment horizontal="center"/>
    </xf>
    <xf numFmtId="2" fontId="11" fillId="2" borderId="3" xfId="1" applyNumberFormat="1" applyFont="1" applyFill="1" applyBorder="1" applyAlignment="1">
      <alignment horizontal="center"/>
    </xf>
    <xf numFmtId="2" fontId="11" fillId="2" borderId="3" xfId="1" applyNumberFormat="1" applyFont="1" applyFill="1" applyBorder="1" applyAlignment="1">
      <alignment horizontal="right" vertical="center"/>
    </xf>
    <xf numFmtId="2" fontId="11" fillId="2" borderId="3" xfId="0" applyNumberFormat="1" applyFont="1" applyFill="1" applyBorder="1"/>
    <xf numFmtId="0" fontId="10" fillId="3" borderId="0" xfId="0" applyFont="1" applyFill="1" applyBorder="1"/>
    <xf numFmtId="0" fontId="10" fillId="3" borderId="0" xfId="0" applyFont="1" applyFill="1" applyAlignment="1">
      <alignment horizontal="center"/>
    </xf>
    <xf numFmtId="2" fontId="11" fillId="3" borderId="0" xfId="1" applyNumberFormat="1" applyFont="1" applyFill="1" applyAlignment="1">
      <alignment horizontal="center"/>
    </xf>
    <xf numFmtId="2" fontId="11" fillId="3" borderId="0" xfId="0" applyNumberFormat="1" applyFont="1" applyFill="1"/>
    <xf numFmtId="0" fontId="10" fillId="2" borderId="0" xfId="0" applyFont="1" applyFill="1" applyBorder="1"/>
    <xf numFmtId="0" fontId="10" fillId="2" borderId="0" xfId="0" applyFont="1" applyFill="1" applyAlignment="1">
      <alignment horizontal="center"/>
    </xf>
    <xf numFmtId="2" fontId="11" fillId="2" borderId="0" xfId="1" applyNumberFormat="1" applyFont="1" applyFill="1" applyAlignment="1">
      <alignment horizontal="center"/>
    </xf>
    <xf numFmtId="2" fontId="11" fillId="2" borderId="0" xfId="0" applyNumberFormat="1" applyFont="1" applyFill="1"/>
    <xf numFmtId="0" fontId="10" fillId="3" borderId="1" xfId="0" applyFont="1" applyFill="1" applyBorder="1"/>
    <xf numFmtId="0" fontId="10" fillId="2" borderId="3" xfId="0" applyFont="1" applyFill="1" applyBorder="1"/>
    <xf numFmtId="0" fontId="12" fillId="2" borderId="0" xfId="0" applyFont="1" applyFill="1" applyAlignment="1">
      <alignment horizontal="center"/>
    </xf>
    <xf numFmtId="0" fontId="12" fillId="2" borderId="0" xfId="0" applyFont="1" applyFill="1"/>
    <xf numFmtId="0" fontId="12" fillId="0" borderId="0" xfId="0" applyFont="1"/>
    <xf numFmtId="0" fontId="7" fillId="0" borderId="0" xfId="0" applyFont="1"/>
    <xf numFmtId="0" fontId="10" fillId="2" borderId="0" xfId="0" applyFont="1" applyFill="1" applyBorder="1" applyAlignment="1">
      <alignment horizontal="right"/>
    </xf>
    <xf numFmtId="0" fontId="10" fillId="2" borderId="0" xfId="0" applyFont="1" applyFill="1" applyBorder="1" applyAlignment="1">
      <alignment horizontal="left" vertical="top"/>
    </xf>
    <xf numFmtId="0" fontId="10" fillId="2" borderId="1" xfId="0" applyFont="1" applyFill="1" applyBorder="1" applyAlignment="1">
      <alignment horizontal="left" vertical="top"/>
    </xf>
    <xf numFmtId="0" fontId="10" fillId="2" borderId="3" xfId="0" applyFont="1" applyFill="1" applyBorder="1" applyAlignment="1">
      <alignment horizontal="left" vertical="top"/>
    </xf>
    <xf numFmtId="0" fontId="12" fillId="2" borderId="0" xfId="0" applyFont="1" applyFill="1" applyAlignment="1">
      <alignment horizontal="center"/>
    </xf>
    <xf numFmtId="0" fontId="10" fillId="2" borderId="0" xfId="0" applyFont="1" applyFill="1" applyAlignment="1">
      <alignment horizontal="left" vertical="top"/>
    </xf>
    <xf numFmtId="0" fontId="12" fillId="2" borderId="3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left" vertical="top"/>
    </xf>
    <xf numFmtId="0" fontId="10" fillId="3" borderId="0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right"/>
    </xf>
    <xf numFmtId="0" fontId="1" fillId="2" borderId="0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1" fillId="2" borderId="3" xfId="0" applyFont="1" applyFill="1" applyBorder="1" applyAlignment="1">
      <alignment horizontal="left" vertical="top"/>
    </xf>
    <xf numFmtId="2" fontId="1" fillId="2" borderId="3" xfId="0" applyNumberFormat="1" applyFont="1" applyFill="1" applyBorder="1" applyAlignment="1">
      <alignment horizontal="right"/>
    </xf>
    <xf numFmtId="0" fontId="1" fillId="2" borderId="3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2" fontId="1" fillId="2" borderId="0" xfId="0" applyNumberFormat="1" applyFont="1" applyFill="1" applyBorder="1" applyAlignment="1">
      <alignment horizontal="right"/>
    </xf>
    <xf numFmtId="0" fontId="1" fillId="2" borderId="0" xfId="0" applyFont="1" applyFill="1" applyBorder="1" applyAlignment="1">
      <alignment horizontal="left"/>
    </xf>
    <xf numFmtId="0" fontId="1" fillId="3" borderId="2" xfId="0" applyFont="1" applyFill="1" applyBorder="1" applyAlignment="1" applyProtection="1">
      <alignment horizontal="left"/>
      <protection locked="0"/>
    </xf>
    <xf numFmtId="0" fontId="5" fillId="2" borderId="2" xfId="0" applyFont="1" applyFill="1" applyBorder="1" applyAlignment="1">
      <alignment horizontal="right"/>
    </xf>
    <xf numFmtId="0" fontId="5" fillId="2" borderId="0" xfId="0" applyFont="1" applyFill="1" applyBorder="1" applyAlignment="1">
      <alignment horizontal="right"/>
    </xf>
    <xf numFmtId="0" fontId="5" fillId="0" borderId="2" xfId="0" applyFont="1" applyBorder="1" applyAlignment="1">
      <alignment horizontal="center"/>
    </xf>
    <xf numFmtId="0" fontId="1" fillId="3" borderId="3" xfId="0" applyFont="1" applyFill="1" applyBorder="1" applyAlignment="1" applyProtection="1">
      <alignment horizontal="left"/>
      <protection locked="0"/>
    </xf>
    <xf numFmtId="0" fontId="5" fillId="0" borderId="3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</cellXfs>
  <cellStyles count="2">
    <cellStyle name="God" xfId="1" builtinId="26"/>
    <cellStyle name="Normal" xfId="0" builtinId="0"/>
  </cellStyles>
  <dxfs count="0"/>
  <tableStyles count="0" defaultTableStyle="TableStyleMedium2" defaultPivotStyle="PivotStyleLight16"/>
  <colors>
    <mruColors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Sammenligning!$O$18</c:f>
              <c:strCache>
                <c:ptCount val="1"/>
                <c:pt idx="0">
                  <c:v>Ranke - center (TH)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endParaRPr lang="da-DK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Sammenligning!$P$16:$T$16</c:f>
              <c:strCache>
                <c:ptCount val="5"/>
                <c:pt idx="0">
                  <c:v>Stuen</c:v>
                </c:pt>
                <c:pt idx="1">
                  <c:v>1.sal</c:v>
                </c:pt>
                <c:pt idx="2">
                  <c:v>2. sal</c:v>
                </c:pt>
                <c:pt idx="3">
                  <c:v>3. sal</c:v>
                </c:pt>
                <c:pt idx="4">
                  <c:v>4. sal</c:v>
                </c:pt>
              </c:strCache>
            </c:strRef>
          </c:cat>
          <c:val>
            <c:numRef>
              <c:f>Sammenligning!$P$18:$T$18</c:f>
              <c:numCache>
                <c:formatCode>0.00</c:formatCode>
                <c:ptCount val="5"/>
                <c:pt idx="0">
                  <c:v>0.66587301587301562</c:v>
                </c:pt>
                <c:pt idx="1">
                  <c:v>1.0582539682539682</c:v>
                </c:pt>
                <c:pt idx="2">
                  <c:v>1.2569841269841275</c:v>
                </c:pt>
                <c:pt idx="3">
                  <c:v>1.4139682539682539</c:v>
                </c:pt>
                <c:pt idx="4">
                  <c:v>1.7492063492063492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B9-4C9F-AE08-F836A3A30C8D}"/>
            </c:ext>
          </c:extLst>
        </c:ser>
        <c:ser>
          <c:idx val="2"/>
          <c:order val="1"/>
          <c:tx>
            <c:strRef>
              <c:f>Sammenligning!$O$19</c:f>
              <c:strCache>
                <c:ptCount val="1"/>
                <c:pt idx="0">
                  <c:v>Forskudt - center (TH)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endParaRPr lang="da-DK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Sammenligning!$P$16:$T$16</c:f>
              <c:strCache>
                <c:ptCount val="5"/>
                <c:pt idx="0">
                  <c:v>Stuen</c:v>
                </c:pt>
                <c:pt idx="1">
                  <c:v>1.sal</c:v>
                </c:pt>
                <c:pt idx="2">
                  <c:v>2. sal</c:v>
                </c:pt>
                <c:pt idx="3">
                  <c:v>3. sal</c:v>
                </c:pt>
                <c:pt idx="4">
                  <c:v>4. sal</c:v>
                </c:pt>
              </c:strCache>
            </c:strRef>
          </c:cat>
          <c:val>
            <c:numRef>
              <c:f>Sammenligning!$P$19:$T$19</c:f>
              <c:numCache>
                <c:formatCode>0.00</c:formatCode>
                <c:ptCount val="5"/>
                <c:pt idx="0">
                  <c:v>0.84000000000000052</c:v>
                </c:pt>
                <c:pt idx="1">
                  <c:v>1.0960317460317457</c:v>
                </c:pt>
                <c:pt idx="2">
                  <c:v>1.255396825396826</c:v>
                </c:pt>
                <c:pt idx="3">
                  <c:v>1.465396825396825</c:v>
                </c:pt>
                <c:pt idx="4">
                  <c:v>1.7842857142857143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B9-4C9F-AE08-F836A3A30C8D}"/>
            </c:ext>
          </c:extLst>
        </c:ser>
        <c:ser>
          <c:idx val="0"/>
          <c:order val="2"/>
          <c:tx>
            <c:strRef>
              <c:f>Sammenligning!$O$17</c:f>
              <c:strCache>
                <c:ptCount val="1"/>
                <c:pt idx="0">
                  <c:v>Refence (Rum A TH)</c:v>
                </c:pt>
              </c:strCache>
            </c:strRef>
          </c:tx>
          <c:spPr>
            <a:solidFill>
              <a:srgbClr val="33CCFF">
                <a:alpha val="50000"/>
              </a:srgb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endParaRPr lang="da-DK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Sammenligning!$P$16:$T$16</c:f>
              <c:strCache>
                <c:ptCount val="5"/>
                <c:pt idx="0">
                  <c:v>Stuen</c:v>
                </c:pt>
                <c:pt idx="1">
                  <c:v>1.sal</c:v>
                </c:pt>
                <c:pt idx="2">
                  <c:v>2. sal</c:v>
                </c:pt>
                <c:pt idx="3">
                  <c:v>3. sal</c:v>
                </c:pt>
                <c:pt idx="4">
                  <c:v>4. sal</c:v>
                </c:pt>
              </c:strCache>
            </c:strRef>
          </c:cat>
          <c:val>
            <c:numRef>
              <c:f>Sammenligning!$P$17:$T$17</c:f>
              <c:numCache>
                <c:formatCode>General</c:formatCode>
                <c:ptCount val="5"/>
                <c:pt idx="0">
                  <c:v>0.84</c:v>
                </c:pt>
                <c:pt idx="1">
                  <c:v>1.22</c:v>
                </c:pt>
                <c:pt idx="2">
                  <c:v>1.41</c:v>
                </c:pt>
                <c:pt idx="3">
                  <c:v>1.54</c:v>
                </c:pt>
                <c:pt idx="4">
                  <c:v>1.59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B9-4C9F-AE08-F836A3A30C8D}"/>
            </c:ext>
          </c:extLst>
        </c:ser>
        <c:ser>
          <c:idx val="3"/>
          <c:order val="3"/>
          <c:tx>
            <c:strRef>
              <c:f>Sammenligning!$O$20</c:f>
              <c:strCache>
                <c:ptCount val="1"/>
                <c:pt idx="0">
                  <c:v>Case 2 - nedbrudt brystning (TH)</c:v>
                </c:pt>
              </c:strCache>
            </c:strRef>
          </c:tx>
          <c:spPr>
            <a:solidFill>
              <a:schemeClr val="bg2">
                <a:lumMod val="90000"/>
                <a:alpha val="50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endParaRPr lang="da-DK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Sammenligning!$P$16:$T$16</c:f>
              <c:strCache>
                <c:ptCount val="5"/>
                <c:pt idx="0">
                  <c:v>Stuen</c:v>
                </c:pt>
                <c:pt idx="1">
                  <c:v>1.sal</c:v>
                </c:pt>
                <c:pt idx="2">
                  <c:v>2. sal</c:v>
                </c:pt>
                <c:pt idx="3">
                  <c:v>3. sal</c:v>
                </c:pt>
                <c:pt idx="4">
                  <c:v>4. sal</c:v>
                </c:pt>
              </c:strCache>
            </c:strRef>
          </c:cat>
          <c:val>
            <c:numRef>
              <c:f>Sammenligning!$P$20:$T$20</c:f>
              <c:numCache>
                <c:formatCode>General</c:formatCode>
                <c:ptCount val="5"/>
                <c:pt idx="0">
                  <c:v>1.3</c:v>
                </c:pt>
                <c:pt idx="1">
                  <c:v>1.45</c:v>
                </c:pt>
                <c:pt idx="2">
                  <c:v>1.73</c:v>
                </c:pt>
                <c:pt idx="3">
                  <c:v>1.86</c:v>
                </c:pt>
                <c:pt idx="4">
                  <c:v>1.92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E3-48BB-8295-5CC231CF191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10"/>
        <c:axId val="451027328"/>
        <c:axId val="451028640"/>
      </c:barChart>
      <c:catAx>
        <c:axId val="451027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1028640"/>
        <c:crossesAt val="0.60000000000000009"/>
        <c:auto val="1"/>
        <c:lblAlgn val="ctr"/>
        <c:lblOffset val="100"/>
        <c:noMultiLvlLbl val="0"/>
      </c:catAx>
      <c:valAx>
        <c:axId val="451028640"/>
        <c:scaling>
          <c:orientation val="minMax"/>
          <c:max val="2"/>
          <c:min val="0.60000000000000009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1027328"/>
        <c:crossesAt val="1"/>
        <c:crossBetween val="between"/>
        <c:majorUnit val="0.2"/>
        <c:min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lt1">
                  <a:lumMod val="8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 sz="800">
          <a:latin typeface="Neo Sans Pro" panose="020B0504030504040204" pitchFamily="34" charset="0"/>
        </a:defRPr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Sammenligning!$O$24</c:f>
              <c:strCache>
                <c:ptCount val="1"/>
                <c:pt idx="0">
                  <c:v> Ranke - skubbet (TV)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endParaRPr lang="da-DK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Sammenligning!$P$16:$T$16</c:f>
              <c:strCache>
                <c:ptCount val="5"/>
                <c:pt idx="0">
                  <c:v>Stuen</c:v>
                </c:pt>
                <c:pt idx="1">
                  <c:v>1.sal</c:v>
                </c:pt>
                <c:pt idx="2">
                  <c:v>2. sal</c:v>
                </c:pt>
                <c:pt idx="3">
                  <c:v>3. sal</c:v>
                </c:pt>
                <c:pt idx="4">
                  <c:v>4. sal</c:v>
                </c:pt>
              </c:strCache>
            </c:strRef>
          </c:cat>
          <c:val>
            <c:numRef>
              <c:f>Sammenligning!$P$24:$T$24</c:f>
              <c:numCache>
                <c:formatCode>0.00</c:formatCode>
                <c:ptCount val="5"/>
                <c:pt idx="0">
                  <c:v>0.64142857142857124</c:v>
                </c:pt>
                <c:pt idx="1">
                  <c:v>0.85285714285714276</c:v>
                </c:pt>
                <c:pt idx="2">
                  <c:v>1.0809523809523809</c:v>
                </c:pt>
                <c:pt idx="3">
                  <c:v>1.2333333333333334</c:v>
                </c:pt>
                <c:pt idx="4">
                  <c:v>1.5446031746031739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35-490D-AC9F-0FCD360A2A03}"/>
            </c:ext>
          </c:extLst>
        </c:ser>
        <c:ser>
          <c:idx val="2"/>
          <c:order val="1"/>
          <c:tx>
            <c:strRef>
              <c:f>Sammenligning!$O$25</c:f>
              <c:strCache>
                <c:ptCount val="1"/>
                <c:pt idx="0">
                  <c:v>Forskudt - skubbet (TV)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endParaRPr lang="da-DK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Sammenligning!$P$16:$T$16</c:f>
              <c:strCache>
                <c:ptCount val="5"/>
                <c:pt idx="0">
                  <c:v>Stuen</c:v>
                </c:pt>
                <c:pt idx="1">
                  <c:v>1.sal</c:v>
                </c:pt>
                <c:pt idx="2">
                  <c:v>2. sal</c:v>
                </c:pt>
                <c:pt idx="3">
                  <c:v>3. sal</c:v>
                </c:pt>
                <c:pt idx="4">
                  <c:v>4. sal</c:v>
                </c:pt>
              </c:strCache>
            </c:strRef>
          </c:cat>
          <c:val>
            <c:numRef>
              <c:f>Sammenligning!$P$25:$T$25</c:f>
              <c:numCache>
                <c:formatCode>0.00</c:formatCode>
                <c:ptCount val="5"/>
                <c:pt idx="0">
                  <c:v>0.73269841269841274</c:v>
                </c:pt>
                <c:pt idx="1">
                  <c:v>0.83587301587301588</c:v>
                </c:pt>
                <c:pt idx="2">
                  <c:v>1.0984126984126987</c:v>
                </c:pt>
                <c:pt idx="3">
                  <c:v>1.2079365079365079</c:v>
                </c:pt>
                <c:pt idx="4">
                  <c:v>1.5403174603174603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35-490D-AC9F-0FCD360A2A03}"/>
            </c:ext>
          </c:extLst>
        </c:ser>
        <c:ser>
          <c:idx val="0"/>
          <c:order val="2"/>
          <c:tx>
            <c:strRef>
              <c:f>Sammenligning!$O$23</c:f>
              <c:strCache>
                <c:ptCount val="1"/>
                <c:pt idx="0">
                  <c:v>Refence (Rum A TV)</c:v>
                </c:pt>
              </c:strCache>
            </c:strRef>
          </c:tx>
          <c:spPr>
            <a:solidFill>
              <a:srgbClr val="33CCFF">
                <a:alpha val="50000"/>
              </a:srgb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endParaRPr lang="da-DK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Sammenligning!$P$16:$T$16</c:f>
              <c:strCache>
                <c:ptCount val="5"/>
                <c:pt idx="0">
                  <c:v>Stuen</c:v>
                </c:pt>
                <c:pt idx="1">
                  <c:v>1.sal</c:v>
                </c:pt>
                <c:pt idx="2">
                  <c:v>2. sal</c:v>
                </c:pt>
                <c:pt idx="3">
                  <c:v>3. sal</c:v>
                </c:pt>
                <c:pt idx="4">
                  <c:v>4. sal</c:v>
                </c:pt>
              </c:strCache>
            </c:strRef>
          </c:cat>
          <c:val>
            <c:numRef>
              <c:f>Sammenligning!$P$23:$T$23</c:f>
              <c:numCache>
                <c:formatCode>General</c:formatCode>
                <c:ptCount val="5"/>
                <c:pt idx="0">
                  <c:v>1.07</c:v>
                </c:pt>
                <c:pt idx="1">
                  <c:v>1.07</c:v>
                </c:pt>
                <c:pt idx="2">
                  <c:v>1</c:v>
                </c:pt>
                <c:pt idx="3">
                  <c:v>1.2</c:v>
                </c:pt>
                <c:pt idx="4">
                  <c:v>1.42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35-490D-AC9F-0FCD360A2A03}"/>
            </c:ext>
          </c:extLst>
        </c:ser>
        <c:ser>
          <c:idx val="3"/>
          <c:order val="3"/>
          <c:tx>
            <c:strRef>
              <c:f>Sammenligning!$O$26</c:f>
              <c:strCache>
                <c:ptCount val="1"/>
                <c:pt idx="0">
                  <c:v>Case 2 - nedbrudt brystning (TV)</c:v>
                </c:pt>
              </c:strCache>
            </c:strRef>
          </c:tx>
          <c:spPr>
            <a:solidFill>
              <a:schemeClr val="bg1">
                <a:lumMod val="75000"/>
                <a:alpha val="50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endParaRPr lang="da-DK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Sammenligning!$P$16:$T$16</c:f>
              <c:strCache>
                <c:ptCount val="5"/>
                <c:pt idx="0">
                  <c:v>Stuen</c:v>
                </c:pt>
                <c:pt idx="1">
                  <c:v>1.sal</c:v>
                </c:pt>
                <c:pt idx="2">
                  <c:v>2. sal</c:v>
                </c:pt>
                <c:pt idx="3">
                  <c:v>3. sal</c:v>
                </c:pt>
                <c:pt idx="4">
                  <c:v>4. sal</c:v>
                </c:pt>
              </c:strCache>
            </c:strRef>
          </c:cat>
          <c:val>
            <c:numRef>
              <c:f>Sammenligning!$P$20:$T$20</c:f>
              <c:numCache>
                <c:formatCode>General</c:formatCode>
                <c:ptCount val="5"/>
                <c:pt idx="0">
                  <c:v>1.3</c:v>
                </c:pt>
                <c:pt idx="1">
                  <c:v>1.45</c:v>
                </c:pt>
                <c:pt idx="2">
                  <c:v>1.73</c:v>
                </c:pt>
                <c:pt idx="3">
                  <c:v>1.86</c:v>
                </c:pt>
                <c:pt idx="4">
                  <c:v>1.92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38-4D9A-8E82-687EF12A240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10"/>
        <c:axId val="451027328"/>
        <c:axId val="451028640"/>
      </c:barChart>
      <c:catAx>
        <c:axId val="451027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1028640"/>
        <c:crossesAt val="0.60000000000000009"/>
        <c:auto val="1"/>
        <c:lblAlgn val="ctr"/>
        <c:lblOffset val="100"/>
        <c:tickLblSkip val="1"/>
        <c:tickMarkSkip val="1"/>
        <c:noMultiLvlLbl val="0"/>
      </c:catAx>
      <c:valAx>
        <c:axId val="451028640"/>
        <c:scaling>
          <c:orientation val="minMax"/>
          <c:max val="2"/>
          <c:min val="0.60000000000000009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1027328"/>
        <c:crossesAt val="1"/>
        <c:crossBetween val="between"/>
        <c:majorUnit val="0.2"/>
        <c:min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lt1">
                  <a:lumMod val="8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 sz="800">
          <a:latin typeface="Neo Sans Pro" panose="020B0504030504040204" pitchFamily="34" charset="0"/>
        </a:defRPr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'Ranke Center'!$N$17</c:f>
          <c:strCache>
            <c:ptCount val="1"/>
            <c:pt idx="0">
              <c:v>Case  7 - Ranke/kolonne (center vindue)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'Ranke Center'!$A$20</c:f>
              <c:strCache>
                <c:ptCount val="1"/>
                <c:pt idx="0">
                  <c:v>Stuen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'Ranke Center'!$C$17:$K$17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'Ranke Center'!$C$27:$K$27</c:f>
              <c:numCache>
                <c:formatCode>0.00</c:formatCode>
                <c:ptCount val="9"/>
                <c:pt idx="0">
                  <c:v>3.14</c:v>
                </c:pt>
                <c:pt idx="1">
                  <c:v>1.5199999999999998</c:v>
                </c:pt>
                <c:pt idx="2">
                  <c:v>0.70857142857142852</c:v>
                </c:pt>
                <c:pt idx="3">
                  <c:v>0.28285714285714286</c:v>
                </c:pt>
                <c:pt idx="4">
                  <c:v>0.11285714285714286</c:v>
                </c:pt>
                <c:pt idx="5">
                  <c:v>8.4285714285714297E-2</c:v>
                </c:pt>
                <c:pt idx="6">
                  <c:v>0.06</c:v>
                </c:pt>
                <c:pt idx="7">
                  <c:v>4.4285714285714275E-2</c:v>
                </c:pt>
                <c:pt idx="8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03-4D97-9D0B-4621ADF43457}"/>
            </c:ext>
          </c:extLst>
        </c:ser>
        <c:ser>
          <c:idx val="1"/>
          <c:order val="1"/>
          <c:tx>
            <c:strRef>
              <c:f>'Ranke Center'!$A$29</c:f>
              <c:strCache>
                <c:ptCount val="1"/>
                <c:pt idx="0">
                  <c:v>Første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'Ranke Center'!$C$17:$K$17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'Ranke Center'!$C$36:$K$36</c:f>
              <c:numCache>
                <c:formatCode>0.00</c:formatCode>
                <c:ptCount val="9"/>
                <c:pt idx="0">
                  <c:v>3.9471428571428575</c:v>
                </c:pt>
                <c:pt idx="1">
                  <c:v>2.1742857142857139</c:v>
                </c:pt>
                <c:pt idx="2">
                  <c:v>1.2542857142857144</c:v>
                </c:pt>
                <c:pt idx="3">
                  <c:v>0.76428571428571423</c:v>
                </c:pt>
                <c:pt idx="4">
                  <c:v>0.45571428571428568</c:v>
                </c:pt>
                <c:pt idx="5">
                  <c:v>0.29857142857142854</c:v>
                </c:pt>
                <c:pt idx="6">
                  <c:v>0.24285714285714285</c:v>
                </c:pt>
                <c:pt idx="7">
                  <c:v>0.20571428571428571</c:v>
                </c:pt>
                <c:pt idx="8">
                  <c:v>0.18142857142857141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E03-4D97-9D0B-4621ADF43457}"/>
            </c:ext>
          </c:extLst>
        </c:ser>
        <c:ser>
          <c:idx val="2"/>
          <c:order val="2"/>
          <c:tx>
            <c:strRef>
              <c:f>'Ranke Center'!$A$38</c:f>
              <c:strCache>
                <c:ptCount val="1"/>
                <c:pt idx="0">
                  <c:v>Anden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'Ranke Center'!$C$17:$K$17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'Ranke Center'!$C$45:$K$45</c:f>
              <c:numCache>
                <c:formatCode>0.00</c:formatCode>
                <c:ptCount val="9"/>
                <c:pt idx="0">
                  <c:v>4.34</c:v>
                </c:pt>
                <c:pt idx="1">
                  <c:v>2.5142857142857147</c:v>
                </c:pt>
                <c:pt idx="2">
                  <c:v>1.5385714285714285</c:v>
                </c:pt>
                <c:pt idx="3">
                  <c:v>0.99142857142857166</c:v>
                </c:pt>
                <c:pt idx="4">
                  <c:v>0.65857142857142847</c:v>
                </c:pt>
                <c:pt idx="5">
                  <c:v>0.45999999999999996</c:v>
                </c:pt>
                <c:pt idx="6">
                  <c:v>0.3328571428571428</c:v>
                </c:pt>
                <c:pt idx="7">
                  <c:v>0.25428571428571428</c:v>
                </c:pt>
                <c:pt idx="8">
                  <c:v>0.22285714285714286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E03-4D97-9D0B-4621ADF43457}"/>
            </c:ext>
          </c:extLst>
        </c:ser>
        <c:ser>
          <c:idx val="3"/>
          <c:order val="3"/>
          <c:tx>
            <c:strRef>
              <c:f>'Ranke Center'!$A$47</c:f>
              <c:strCache>
                <c:ptCount val="1"/>
                <c:pt idx="0">
                  <c:v>Tredje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'Ranke Center'!$C$17:$K$17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'Ranke Center'!$C$54:$K$54</c:f>
              <c:numCache>
                <c:formatCode>0.00</c:formatCode>
                <c:ptCount val="9"/>
                <c:pt idx="0">
                  <c:v>4.5885714285714281</c:v>
                </c:pt>
                <c:pt idx="1">
                  <c:v>2.7285714285714282</c:v>
                </c:pt>
                <c:pt idx="2">
                  <c:v>1.7342857142857142</c:v>
                </c:pt>
                <c:pt idx="3">
                  <c:v>1.1657142857142857</c:v>
                </c:pt>
                <c:pt idx="4">
                  <c:v>0.80857142857142861</c:v>
                </c:pt>
                <c:pt idx="5">
                  <c:v>0.59428571428571431</c:v>
                </c:pt>
                <c:pt idx="6">
                  <c:v>0.45428571428571429</c:v>
                </c:pt>
                <c:pt idx="7">
                  <c:v>0.35714285714285715</c:v>
                </c:pt>
                <c:pt idx="8">
                  <c:v>0.29428571428571437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E03-4D97-9D0B-4621ADF43457}"/>
            </c:ext>
          </c:extLst>
        </c:ser>
        <c:ser>
          <c:idx val="4"/>
          <c:order val="4"/>
          <c:tx>
            <c:strRef>
              <c:f>'Ranke Center'!$A$56</c:f>
              <c:strCache>
                <c:ptCount val="1"/>
                <c:pt idx="0">
                  <c:v>Fjerde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'Ranke Center'!$C$17:$K$17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'Ranke Center'!$C$63:$K$63</c:f>
              <c:numCache>
                <c:formatCode>0.00</c:formatCode>
                <c:ptCount val="9"/>
                <c:pt idx="0">
                  <c:v>5.2785714285714276</c:v>
                </c:pt>
                <c:pt idx="1">
                  <c:v>3.2228571428571433</c:v>
                </c:pt>
                <c:pt idx="2">
                  <c:v>2.1985714285714284</c:v>
                </c:pt>
                <c:pt idx="3">
                  <c:v>1.5414285714285714</c:v>
                </c:pt>
                <c:pt idx="4">
                  <c:v>1.0799999999999998</c:v>
                </c:pt>
                <c:pt idx="5">
                  <c:v>0.80714285714285705</c:v>
                </c:pt>
                <c:pt idx="6">
                  <c:v>0.63857142857142857</c:v>
                </c:pt>
                <c:pt idx="7">
                  <c:v>0.52</c:v>
                </c:pt>
                <c:pt idx="8">
                  <c:v>0.45571428571428579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E03-4D97-9D0B-4621ADF4345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inMax"/>
        </c:scaling>
        <c:delete val="0"/>
        <c:axPos val="b"/>
        <c:title>
          <c:tx>
            <c:strRef>
              <c:f>'Ranke Center'!$L$17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 val="autoZero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ax val="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AVE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 val="autoZero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88242368572181529"/>
          <c:y val="0.28798286565359243"/>
          <c:w val="0.10764765112428271"/>
          <c:h val="0.3581543018560662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'Ranke Skub'!$N$17</c:f>
          <c:strCache>
            <c:ptCount val="1"/>
            <c:pt idx="0">
              <c:v>Case  7 - Ranke/kolonne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'Ranke Skub'!$A$20</c:f>
              <c:strCache>
                <c:ptCount val="1"/>
                <c:pt idx="0">
                  <c:v>Stuen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'Ranke Skub'!$C$17:$K$17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'Ranke Skub'!$C$27:$K$27</c:f>
              <c:numCache>
                <c:formatCode>0.00</c:formatCode>
                <c:ptCount val="9"/>
                <c:pt idx="0">
                  <c:v>2.9414285714285713</c:v>
                </c:pt>
                <c:pt idx="1">
                  <c:v>1.5</c:v>
                </c:pt>
                <c:pt idx="2">
                  <c:v>0.68714285714285706</c:v>
                </c:pt>
                <c:pt idx="3">
                  <c:v>0.26</c:v>
                </c:pt>
                <c:pt idx="4">
                  <c:v>0.11285714285714285</c:v>
                </c:pt>
                <c:pt idx="5">
                  <c:v>8.7142857142857119E-2</c:v>
                </c:pt>
                <c:pt idx="6">
                  <c:v>7.0000000000000007E-2</c:v>
                </c:pt>
                <c:pt idx="7">
                  <c:v>0.06</c:v>
                </c:pt>
                <c:pt idx="8">
                  <c:v>5.4285714285714284E-2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B6-4D3A-BDA7-00D757196D47}"/>
            </c:ext>
          </c:extLst>
        </c:ser>
        <c:ser>
          <c:idx val="1"/>
          <c:order val="1"/>
          <c:tx>
            <c:strRef>
              <c:f>'Ranke Skub'!$A$29</c:f>
              <c:strCache>
                <c:ptCount val="1"/>
                <c:pt idx="0">
                  <c:v>Første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'Ranke Skub'!$C$17:$K$17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'Ranke Skub'!$C$36:$K$36</c:f>
              <c:numCache>
                <c:formatCode>0.00</c:formatCode>
                <c:ptCount val="9"/>
                <c:pt idx="0">
                  <c:v>3.4142857142857146</c:v>
                </c:pt>
                <c:pt idx="1">
                  <c:v>1.9142857142857144</c:v>
                </c:pt>
                <c:pt idx="2">
                  <c:v>1.0157142857142858</c:v>
                </c:pt>
                <c:pt idx="3">
                  <c:v>0.55571428571428572</c:v>
                </c:pt>
                <c:pt idx="4">
                  <c:v>0.28142857142857147</c:v>
                </c:pt>
                <c:pt idx="5">
                  <c:v>0.15</c:v>
                </c:pt>
                <c:pt idx="6">
                  <c:v>0.12428571428571429</c:v>
                </c:pt>
                <c:pt idx="7">
                  <c:v>0.11142857142857142</c:v>
                </c:pt>
                <c:pt idx="8">
                  <c:v>0.10857142857142855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2B6-4D3A-BDA7-00D757196D47}"/>
            </c:ext>
          </c:extLst>
        </c:ser>
        <c:ser>
          <c:idx val="2"/>
          <c:order val="2"/>
          <c:tx>
            <c:strRef>
              <c:f>'Ranke Skub'!$A$38</c:f>
              <c:strCache>
                <c:ptCount val="1"/>
                <c:pt idx="0">
                  <c:v>Anden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'Ranke Skub'!$C$17:$K$17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'Ranke Skub'!$C$45:$K$45</c:f>
              <c:numCache>
                <c:formatCode>0.00</c:formatCode>
                <c:ptCount val="9"/>
                <c:pt idx="0">
                  <c:v>3.96</c:v>
                </c:pt>
                <c:pt idx="1">
                  <c:v>2.2957142857142858</c:v>
                </c:pt>
                <c:pt idx="2">
                  <c:v>1.3285714285714285</c:v>
                </c:pt>
                <c:pt idx="3">
                  <c:v>0.7985714285714286</c:v>
                </c:pt>
                <c:pt idx="4">
                  <c:v>0.50714285714285712</c:v>
                </c:pt>
                <c:pt idx="5">
                  <c:v>0.32</c:v>
                </c:pt>
                <c:pt idx="6">
                  <c:v>0.21</c:v>
                </c:pt>
                <c:pt idx="7">
                  <c:v>0.15857142857142859</c:v>
                </c:pt>
                <c:pt idx="8">
                  <c:v>0.15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2B6-4D3A-BDA7-00D757196D47}"/>
            </c:ext>
          </c:extLst>
        </c:ser>
        <c:ser>
          <c:idx val="3"/>
          <c:order val="3"/>
          <c:tx>
            <c:strRef>
              <c:f>'Ranke Skub'!$A$47</c:f>
              <c:strCache>
                <c:ptCount val="1"/>
                <c:pt idx="0">
                  <c:v>Tredje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'Ranke Skub'!$C$17:$K$17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'Ranke Skub'!$C$54:$K$54</c:f>
              <c:numCache>
                <c:formatCode>0.00</c:formatCode>
                <c:ptCount val="9"/>
                <c:pt idx="0">
                  <c:v>4.2071428571428573</c:v>
                </c:pt>
                <c:pt idx="1">
                  <c:v>2.5214285714285714</c:v>
                </c:pt>
                <c:pt idx="2">
                  <c:v>1.5171428571428573</c:v>
                </c:pt>
                <c:pt idx="3">
                  <c:v>0.96857142857142864</c:v>
                </c:pt>
                <c:pt idx="4">
                  <c:v>0.64428571428571435</c:v>
                </c:pt>
                <c:pt idx="5">
                  <c:v>0.44428571428571428</c:v>
                </c:pt>
                <c:pt idx="6">
                  <c:v>0.33</c:v>
                </c:pt>
                <c:pt idx="7">
                  <c:v>0.25571428571428573</c:v>
                </c:pt>
                <c:pt idx="8">
                  <c:v>0.21142857142857138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2B6-4D3A-BDA7-00D757196D47}"/>
            </c:ext>
          </c:extLst>
        </c:ser>
        <c:ser>
          <c:idx val="4"/>
          <c:order val="4"/>
          <c:tx>
            <c:strRef>
              <c:f>'Ranke Skub'!$A$56</c:f>
              <c:strCache>
                <c:ptCount val="1"/>
                <c:pt idx="0">
                  <c:v>Fjerde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'Ranke Skub'!$C$17:$K$17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'Ranke Skub'!$C$63:$K$63</c:f>
              <c:numCache>
                <c:formatCode>0.00</c:formatCode>
                <c:ptCount val="9"/>
                <c:pt idx="0">
                  <c:v>4.8885714285714288</c:v>
                </c:pt>
                <c:pt idx="1">
                  <c:v>2.9928571428571429</c:v>
                </c:pt>
                <c:pt idx="2">
                  <c:v>2</c:v>
                </c:pt>
                <c:pt idx="3">
                  <c:v>1.2785714285714285</c:v>
                </c:pt>
                <c:pt idx="4">
                  <c:v>0.86</c:v>
                </c:pt>
                <c:pt idx="5">
                  <c:v>0.62571428571428567</c:v>
                </c:pt>
                <c:pt idx="6">
                  <c:v>0.48857142857142855</c:v>
                </c:pt>
                <c:pt idx="7">
                  <c:v>0.40285714285714286</c:v>
                </c:pt>
                <c:pt idx="8">
                  <c:v>0.36428571428571427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2B6-4D3A-BDA7-00D757196D4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inMax"/>
        </c:scaling>
        <c:delete val="0"/>
        <c:axPos val="b"/>
        <c:title>
          <c:tx>
            <c:strRef>
              <c:f>'Ranke Skub'!$L$17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 val="autoZero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ax val="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gns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 val="autoZero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88242368572181529"/>
          <c:y val="0.28798286565359243"/>
          <c:w val="0.10764765112428271"/>
          <c:h val="0.3581543018560662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'Forskudt Center'!$N$17</c:f>
          <c:strCache>
            <c:ptCount val="1"/>
            <c:pt idx="0">
              <c:v>Case  7 - forskudte altaner (center vindue)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'Forskudt Center'!$A$20</c:f>
              <c:strCache>
                <c:ptCount val="1"/>
                <c:pt idx="0">
                  <c:v>Stuen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'Forskudt Center'!$C$17:$K$17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'Forskudt Center'!$C$27:$K$27</c:f>
              <c:numCache>
                <c:formatCode>0.00</c:formatCode>
                <c:ptCount val="9"/>
                <c:pt idx="0">
                  <c:v>3.2699999999999996</c:v>
                </c:pt>
                <c:pt idx="1">
                  <c:v>1.7714285714285716</c:v>
                </c:pt>
                <c:pt idx="2">
                  <c:v>0.94000000000000006</c:v>
                </c:pt>
                <c:pt idx="3">
                  <c:v>0.48999999999999988</c:v>
                </c:pt>
                <c:pt idx="4">
                  <c:v>0.31428571428571433</c:v>
                </c:pt>
                <c:pt idx="5">
                  <c:v>0.25428571428571428</c:v>
                </c:pt>
                <c:pt idx="6">
                  <c:v>0.20571428571428571</c:v>
                </c:pt>
                <c:pt idx="7">
                  <c:v>0.16999999999999996</c:v>
                </c:pt>
                <c:pt idx="8">
                  <c:v>0.14428571428571432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2B7-479F-8C05-45051A0A2563}"/>
            </c:ext>
          </c:extLst>
        </c:ser>
        <c:ser>
          <c:idx val="1"/>
          <c:order val="1"/>
          <c:tx>
            <c:strRef>
              <c:f>'Forskudt Center'!$A$29</c:f>
              <c:strCache>
                <c:ptCount val="1"/>
                <c:pt idx="0">
                  <c:v>Første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'Forskudt Center'!$C$17:$K$17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'Forskudt Center'!$C$36:$K$36</c:f>
              <c:numCache>
                <c:formatCode>0.00</c:formatCode>
                <c:ptCount val="9"/>
                <c:pt idx="0">
                  <c:v>4.1185714285714292</c:v>
                </c:pt>
                <c:pt idx="1">
                  <c:v>2.17</c:v>
                </c:pt>
                <c:pt idx="2">
                  <c:v>1.2671428571428573</c:v>
                </c:pt>
                <c:pt idx="3">
                  <c:v>0.78428571428571414</c:v>
                </c:pt>
                <c:pt idx="4">
                  <c:v>0.49857142857142855</c:v>
                </c:pt>
                <c:pt idx="5">
                  <c:v>0.32999999999999996</c:v>
                </c:pt>
                <c:pt idx="6">
                  <c:v>0.27142857142857146</c:v>
                </c:pt>
                <c:pt idx="7">
                  <c:v>0.22714285714285715</c:v>
                </c:pt>
                <c:pt idx="8">
                  <c:v>0.19714285714285712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2B7-479F-8C05-45051A0A2563}"/>
            </c:ext>
          </c:extLst>
        </c:ser>
        <c:ser>
          <c:idx val="2"/>
          <c:order val="2"/>
          <c:tx>
            <c:strRef>
              <c:f>'Forskudt Center'!$A$38</c:f>
              <c:strCache>
                <c:ptCount val="1"/>
                <c:pt idx="0">
                  <c:v>Anden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'Forskudt Center'!$C$17:$K$17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'Forskudt Center'!$C$45:$K$45</c:f>
              <c:numCache>
                <c:formatCode>0.00</c:formatCode>
                <c:ptCount val="9"/>
                <c:pt idx="0">
                  <c:v>4.4157142857142855</c:v>
                </c:pt>
                <c:pt idx="1">
                  <c:v>2.4485714285714288</c:v>
                </c:pt>
                <c:pt idx="2">
                  <c:v>1.5042857142857144</c:v>
                </c:pt>
                <c:pt idx="3">
                  <c:v>0.97142857142857142</c:v>
                </c:pt>
                <c:pt idx="4">
                  <c:v>0.66714285714285715</c:v>
                </c:pt>
                <c:pt idx="5">
                  <c:v>0.46714285714285714</c:v>
                </c:pt>
                <c:pt idx="6">
                  <c:v>0.33857142857142858</c:v>
                </c:pt>
                <c:pt idx="7">
                  <c:v>0.26142857142857145</c:v>
                </c:pt>
                <c:pt idx="8">
                  <c:v>0.22428571428571428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2B7-479F-8C05-45051A0A2563}"/>
            </c:ext>
          </c:extLst>
        </c:ser>
        <c:ser>
          <c:idx val="3"/>
          <c:order val="3"/>
          <c:tx>
            <c:strRef>
              <c:f>'Forskudt Center'!$A$47</c:f>
              <c:strCache>
                <c:ptCount val="1"/>
                <c:pt idx="0">
                  <c:v>Tredje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'Forskudt Center'!$C$17:$K$17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'Forskudt Center'!$C$54:$K$54</c:f>
              <c:numCache>
                <c:formatCode>0.00</c:formatCode>
                <c:ptCount val="9"/>
                <c:pt idx="0">
                  <c:v>4.79</c:v>
                </c:pt>
                <c:pt idx="1">
                  <c:v>2.75</c:v>
                </c:pt>
                <c:pt idx="2">
                  <c:v>1.7599999999999998</c:v>
                </c:pt>
                <c:pt idx="3">
                  <c:v>1.19</c:v>
                </c:pt>
                <c:pt idx="4">
                  <c:v>0.86142857142857143</c:v>
                </c:pt>
                <c:pt idx="5">
                  <c:v>0.63857142857142857</c:v>
                </c:pt>
                <c:pt idx="6">
                  <c:v>0.49142857142857144</c:v>
                </c:pt>
                <c:pt idx="7">
                  <c:v>0.39</c:v>
                </c:pt>
                <c:pt idx="8">
                  <c:v>0.31714285714285717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2B7-479F-8C05-45051A0A2563}"/>
            </c:ext>
          </c:extLst>
        </c:ser>
        <c:ser>
          <c:idx val="4"/>
          <c:order val="4"/>
          <c:tx>
            <c:strRef>
              <c:f>'Forskudt Center'!$A$56</c:f>
              <c:strCache>
                <c:ptCount val="1"/>
                <c:pt idx="0">
                  <c:v>Fjerde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'Forskudt Center'!$C$17:$K$17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'Forskudt Center'!$C$63:$K$63</c:f>
              <c:numCache>
                <c:formatCode>0.00</c:formatCode>
                <c:ptCount val="9"/>
                <c:pt idx="0">
                  <c:v>5.3257142857142856</c:v>
                </c:pt>
                <c:pt idx="1">
                  <c:v>3.274285714285714</c:v>
                </c:pt>
                <c:pt idx="2">
                  <c:v>2.2485714285714287</c:v>
                </c:pt>
                <c:pt idx="3">
                  <c:v>1.58</c:v>
                </c:pt>
                <c:pt idx="4">
                  <c:v>1.1114285714285714</c:v>
                </c:pt>
                <c:pt idx="5">
                  <c:v>0.83714285714285708</c:v>
                </c:pt>
                <c:pt idx="6">
                  <c:v>0.67</c:v>
                </c:pt>
                <c:pt idx="7">
                  <c:v>0.54285714285714282</c:v>
                </c:pt>
                <c:pt idx="8">
                  <c:v>0.46857142857142853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2B7-479F-8C05-45051A0A256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inMax"/>
        </c:scaling>
        <c:delete val="0"/>
        <c:axPos val="b"/>
        <c:title>
          <c:tx>
            <c:strRef>
              <c:f>'Forskudt Center'!$L$17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 val="autoZero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gns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 val="autoZero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88242368572181529"/>
          <c:y val="0.28798286565359243"/>
          <c:w val="0.10764765112428271"/>
          <c:h val="0.3581543018560662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'Forskudt Skub'!$N$17</c:f>
          <c:strCache>
            <c:ptCount val="1"/>
            <c:pt idx="0">
              <c:v>Case  7 - forskudte altaner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'Forskudt Skub'!$A$20</c:f>
              <c:strCache>
                <c:ptCount val="1"/>
                <c:pt idx="0">
                  <c:v>Stuen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'Forskudt Skub'!$C$17:$K$17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'Forskudt Skub'!$C$27:$K$27</c:f>
              <c:numCache>
                <c:formatCode>0.00</c:formatCode>
                <c:ptCount val="9"/>
                <c:pt idx="0">
                  <c:v>3.2985714285714285</c:v>
                </c:pt>
                <c:pt idx="1">
                  <c:v>1.5957142857142859</c:v>
                </c:pt>
                <c:pt idx="2">
                  <c:v>0.75857142857142856</c:v>
                </c:pt>
                <c:pt idx="3">
                  <c:v>0.30857142857142861</c:v>
                </c:pt>
                <c:pt idx="4">
                  <c:v>0.17714285714285719</c:v>
                </c:pt>
                <c:pt idx="5">
                  <c:v>0.14000000000000001</c:v>
                </c:pt>
                <c:pt idx="6">
                  <c:v>0.11857142857142856</c:v>
                </c:pt>
                <c:pt idx="7">
                  <c:v>0.10142857142857142</c:v>
                </c:pt>
                <c:pt idx="8">
                  <c:v>9.571428571428571E-2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F6-4C06-891B-36F52CB54EF7}"/>
            </c:ext>
          </c:extLst>
        </c:ser>
        <c:ser>
          <c:idx val="1"/>
          <c:order val="1"/>
          <c:tx>
            <c:strRef>
              <c:f>'Forskudt Skub'!$A$29</c:f>
              <c:strCache>
                <c:ptCount val="1"/>
                <c:pt idx="0">
                  <c:v>Første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'Forskudt Skub'!$C$17:$K$17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'Forskudt Skub'!$C$36:$K$36</c:f>
              <c:numCache>
                <c:formatCode>0.00</c:formatCode>
                <c:ptCount val="9"/>
                <c:pt idx="0">
                  <c:v>3.4671428571428571</c:v>
                </c:pt>
                <c:pt idx="1">
                  <c:v>1.8085714285714283</c:v>
                </c:pt>
                <c:pt idx="2">
                  <c:v>0.95285714285714296</c:v>
                </c:pt>
                <c:pt idx="3">
                  <c:v>0.51999999999999991</c:v>
                </c:pt>
                <c:pt idx="4">
                  <c:v>0.28285714285714286</c:v>
                </c:pt>
                <c:pt idx="5">
                  <c:v>0.15285714285714286</c:v>
                </c:pt>
                <c:pt idx="6">
                  <c:v>0.12428571428571429</c:v>
                </c:pt>
                <c:pt idx="7">
                  <c:v>0.10857142857142857</c:v>
                </c:pt>
                <c:pt idx="8">
                  <c:v>0.10571428571428572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F6-4C06-891B-36F52CB54EF7}"/>
            </c:ext>
          </c:extLst>
        </c:ser>
        <c:ser>
          <c:idx val="2"/>
          <c:order val="2"/>
          <c:tx>
            <c:strRef>
              <c:f>'Forskudt Skub'!$A$38</c:f>
              <c:strCache>
                <c:ptCount val="1"/>
                <c:pt idx="0">
                  <c:v>Anden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'Forskudt Skub'!$C$17:$K$17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'Forskudt Skub'!$C$45:$K$45</c:f>
              <c:numCache>
                <c:formatCode>0.00</c:formatCode>
                <c:ptCount val="9"/>
                <c:pt idx="0">
                  <c:v>4.1642857142857137</c:v>
                </c:pt>
                <c:pt idx="1">
                  <c:v>2.2771428571428571</c:v>
                </c:pt>
                <c:pt idx="2">
                  <c:v>1.2971428571428574</c:v>
                </c:pt>
                <c:pt idx="3">
                  <c:v>0.77714285714285702</c:v>
                </c:pt>
                <c:pt idx="4">
                  <c:v>0.50857142857142856</c:v>
                </c:pt>
                <c:pt idx="5">
                  <c:v>0.32571428571428573</c:v>
                </c:pt>
                <c:pt idx="6">
                  <c:v>0.21857142857142856</c:v>
                </c:pt>
                <c:pt idx="7">
                  <c:v>0.16571428571428573</c:v>
                </c:pt>
                <c:pt idx="8">
                  <c:v>0.15142857142857144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3F6-4C06-891B-36F52CB54EF7}"/>
            </c:ext>
          </c:extLst>
        </c:ser>
        <c:ser>
          <c:idx val="3"/>
          <c:order val="3"/>
          <c:tx>
            <c:strRef>
              <c:f>'Forskudt Skub'!$A$47</c:f>
              <c:strCache>
                <c:ptCount val="1"/>
                <c:pt idx="0">
                  <c:v>Tredje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'Forskudt Skub'!$C$17:$K$17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'Forskudt Skub'!$C$54:$K$54</c:f>
              <c:numCache>
                <c:formatCode>0.00</c:formatCode>
                <c:ptCount val="9"/>
                <c:pt idx="0">
                  <c:v>4.265714285714286</c:v>
                </c:pt>
                <c:pt idx="1">
                  <c:v>2.4071428571428575</c:v>
                </c:pt>
                <c:pt idx="2">
                  <c:v>1.4485714285714286</c:v>
                </c:pt>
                <c:pt idx="3">
                  <c:v>0.91857142857142871</c:v>
                </c:pt>
                <c:pt idx="4">
                  <c:v>0.63142857142857145</c:v>
                </c:pt>
                <c:pt idx="5">
                  <c:v>0.43142857142857144</c:v>
                </c:pt>
                <c:pt idx="6">
                  <c:v>0.31857142857142856</c:v>
                </c:pt>
                <c:pt idx="7">
                  <c:v>0.24571428571428572</c:v>
                </c:pt>
                <c:pt idx="8">
                  <c:v>0.20428571428571426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3F6-4C06-891B-36F52CB54EF7}"/>
            </c:ext>
          </c:extLst>
        </c:ser>
        <c:ser>
          <c:idx val="4"/>
          <c:order val="4"/>
          <c:tx>
            <c:strRef>
              <c:f>'Forskudt Skub'!$A$56</c:f>
              <c:strCache>
                <c:ptCount val="1"/>
                <c:pt idx="0">
                  <c:v>Fjerde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'Forskudt Skub'!$C$17:$K$17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'Forskudt Skub'!$C$63:$K$63</c:f>
              <c:numCache>
                <c:formatCode>0.00</c:formatCode>
                <c:ptCount val="9"/>
                <c:pt idx="0">
                  <c:v>4.8371428571428572</c:v>
                </c:pt>
                <c:pt idx="1">
                  <c:v>2.9585714285714282</c:v>
                </c:pt>
                <c:pt idx="2">
                  <c:v>1.9757142857142858</c:v>
                </c:pt>
                <c:pt idx="3">
                  <c:v>1.3071428571428572</c:v>
                </c:pt>
                <c:pt idx="4">
                  <c:v>0.88857142857142857</c:v>
                </c:pt>
                <c:pt idx="5">
                  <c:v>0.6399999999999999</c:v>
                </c:pt>
                <c:pt idx="6">
                  <c:v>0.49714285714285705</c:v>
                </c:pt>
                <c:pt idx="7">
                  <c:v>0.40285714285714286</c:v>
                </c:pt>
                <c:pt idx="8">
                  <c:v>0.35571428571428571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3F6-4C06-891B-36F52CB54EF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inMax"/>
        </c:scaling>
        <c:delete val="0"/>
        <c:axPos val="b"/>
        <c:title>
          <c:tx>
            <c:strRef>
              <c:f>'Forskudt Skub'!$L$17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 val="autoZero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gns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 val="autoZero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88242368572181529"/>
          <c:y val="0.28798286565359243"/>
          <c:w val="0.10764765112428271"/>
          <c:h val="0.3581543018560662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445729</xdr:colOff>
      <xdr:row>28</xdr:row>
      <xdr:rowOff>147306</xdr:rowOff>
    </xdr:from>
    <xdr:to>
      <xdr:col>22</xdr:col>
      <xdr:colOff>386092</xdr:colOff>
      <xdr:row>48</xdr:row>
      <xdr:rowOff>187131</xdr:rowOff>
    </xdr:to>
    <xdr:graphicFrame macro="">
      <xdr:nvGraphicFramePr>
        <xdr:cNvPr id="4" name="Diagra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357978</xdr:colOff>
      <xdr:row>51</xdr:row>
      <xdr:rowOff>35248</xdr:rowOff>
    </xdr:from>
    <xdr:to>
      <xdr:col>22</xdr:col>
      <xdr:colOff>298341</xdr:colOff>
      <xdr:row>71</xdr:row>
      <xdr:rowOff>75073</xdr:rowOff>
    </xdr:to>
    <xdr:graphicFrame macro="">
      <xdr:nvGraphicFramePr>
        <xdr:cNvPr id="5" name="Diagra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5" name="Diagra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0.8845</cdr:x>
      <cdr:y>0.17321</cdr:y>
    </cdr:from>
    <cdr:to>
      <cdr:x>0.97077</cdr:x>
      <cdr:y>0.29343</cdr:y>
    </cdr:to>
    <cdr:sp macro="" textlink="'Ranke Center'!$N$18">
      <cdr:nvSpPr>
        <cdr:cNvPr id="4" name="Tekstfelt 3"/>
        <cdr:cNvSpPr txBox="1"/>
      </cdr:nvSpPr>
      <cdr:spPr>
        <a:xfrm xmlns:a="http://schemas.openxmlformats.org/drawingml/2006/main">
          <a:off x="5806440" y="376155"/>
          <a:ext cx="566276" cy="2610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Rum A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'Ranke Center'!$T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TH</a:t>
          </a:fld>
          <a:endParaRPr lang="da-DK" sz="1100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0.8845</cdr:x>
      <cdr:y>0.17321</cdr:y>
    </cdr:from>
    <cdr:to>
      <cdr:x>0.97077</cdr:x>
      <cdr:y>0.29343</cdr:y>
    </cdr:to>
    <cdr:sp macro="" textlink="'Ranke Skub'!$N$18">
      <cdr:nvSpPr>
        <cdr:cNvPr id="4" name="Tekstfelt 3"/>
        <cdr:cNvSpPr txBox="1"/>
      </cdr:nvSpPr>
      <cdr:spPr>
        <a:xfrm xmlns:a="http://schemas.openxmlformats.org/drawingml/2006/main">
          <a:off x="5806440" y="376155"/>
          <a:ext cx="566276" cy="2610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Rum A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'Ranke Skub'!$T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TV</a:t>
          </a:fld>
          <a:endParaRPr lang="da-DK" sz="1100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0.8845</cdr:x>
      <cdr:y>0.17321</cdr:y>
    </cdr:from>
    <cdr:to>
      <cdr:x>0.97077</cdr:x>
      <cdr:y>0.29343</cdr:y>
    </cdr:to>
    <cdr:sp macro="" textlink="'Forskudt Center'!$N$18">
      <cdr:nvSpPr>
        <cdr:cNvPr id="4" name="Tekstfelt 3"/>
        <cdr:cNvSpPr txBox="1"/>
      </cdr:nvSpPr>
      <cdr:spPr>
        <a:xfrm xmlns:a="http://schemas.openxmlformats.org/drawingml/2006/main">
          <a:off x="5806440" y="376155"/>
          <a:ext cx="566276" cy="2610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Rum A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'Forskudt Center'!$T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TH</a:t>
          </a:fld>
          <a:endParaRPr lang="da-DK" sz="1100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0.8845</cdr:x>
      <cdr:y>0.17321</cdr:y>
    </cdr:from>
    <cdr:to>
      <cdr:x>0.97077</cdr:x>
      <cdr:y>0.29343</cdr:y>
    </cdr:to>
    <cdr:sp macro="" textlink="'Forskudt Skub'!$N$18">
      <cdr:nvSpPr>
        <cdr:cNvPr id="4" name="Tekstfelt 3"/>
        <cdr:cNvSpPr txBox="1"/>
      </cdr:nvSpPr>
      <cdr:spPr>
        <a:xfrm xmlns:a="http://schemas.openxmlformats.org/drawingml/2006/main">
          <a:off x="5806440" y="376155"/>
          <a:ext cx="566276" cy="2610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Rum A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'Forskudt Skub'!$T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TV</a:t>
          </a:fld>
          <a:endParaRPr lang="da-DK" sz="1100"/>
        </a:p>
      </cdr:txBody>
    </cdr:sp>
  </cdr:relSizeAnchor>
</c:userShape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ont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1"/>
  <sheetViews>
    <sheetView tabSelected="1" zoomScale="85" zoomScaleNormal="85" workbookViewId="0">
      <selection activeCell="N3" sqref="N3"/>
    </sheetView>
  </sheetViews>
  <sheetFormatPr defaultRowHeight="15" x14ac:dyDescent="0.25"/>
  <cols>
    <col min="1" max="1" width="5.85546875" bestFit="1" customWidth="1"/>
    <col min="2" max="2" width="15.7109375" bestFit="1" customWidth="1"/>
    <col min="3" max="3" width="3.28515625" style="36" bestFit="1" customWidth="1"/>
    <col min="4" max="4" width="10.140625" style="36" bestFit="1" customWidth="1"/>
    <col min="5" max="5" width="1.140625" style="36" customWidth="1"/>
    <col min="6" max="6" width="6.5703125" style="36" bestFit="1" customWidth="1"/>
    <col min="7" max="7" width="9.42578125" style="36" bestFit="1" customWidth="1"/>
    <col min="8" max="8" width="8.42578125" style="63" bestFit="1" customWidth="1"/>
    <col min="9" max="9" width="1.140625" customWidth="1"/>
    <col min="10" max="10" width="6.5703125" bestFit="1" customWidth="1"/>
    <col min="11" max="11" width="9.42578125" bestFit="1" customWidth="1"/>
    <col min="12" max="12" width="8.42578125" style="63" bestFit="1" customWidth="1"/>
    <col min="15" max="15" width="32.140625" bestFit="1" customWidth="1"/>
  </cols>
  <sheetData>
    <row r="1" spans="1:20" s="58" customFormat="1" x14ac:dyDescent="0.25">
      <c r="A1" s="109"/>
      <c r="B1" s="109"/>
      <c r="C1" s="109"/>
      <c r="D1" s="101"/>
      <c r="E1" s="101"/>
      <c r="F1" s="109" t="s">
        <v>34</v>
      </c>
      <c r="G1" s="109"/>
      <c r="H1" s="109"/>
      <c r="I1" s="102"/>
      <c r="J1" s="109" t="s">
        <v>28</v>
      </c>
      <c r="K1" s="109"/>
      <c r="L1" s="109"/>
      <c r="M1" s="103"/>
    </row>
    <row r="2" spans="1:20" x14ac:dyDescent="0.25">
      <c r="A2" s="111"/>
      <c r="B2" s="111"/>
      <c r="C2" s="111"/>
      <c r="D2" s="83"/>
      <c r="E2" s="83"/>
      <c r="F2" s="83" t="s">
        <v>33</v>
      </c>
      <c r="G2" s="83" t="s">
        <v>16</v>
      </c>
      <c r="H2" s="105" t="s">
        <v>27</v>
      </c>
      <c r="I2" s="95"/>
      <c r="J2" s="83" t="s">
        <v>33</v>
      </c>
      <c r="K2" s="83" t="s">
        <v>16</v>
      </c>
      <c r="L2" s="105" t="s">
        <v>27</v>
      </c>
      <c r="M2" s="104"/>
    </row>
    <row r="3" spans="1:20" x14ac:dyDescent="0.25">
      <c r="A3" s="107" t="s">
        <v>0</v>
      </c>
      <c r="B3" s="112" t="s">
        <v>32</v>
      </c>
      <c r="C3" s="75" t="s">
        <v>18</v>
      </c>
      <c r="D3" s="75" t="s">
        <v>35</v>
      </c>
      <c r="E3" s="75"/>
      <c r="F3" s="76">
        <f>'Ranke Center'!$S$20</f>
        <v>0.66587301587301562</v>
      </c>
      <c r="G3" s="76">
        <v>0.84</v>
      </c>
      <c r="H3" s="77">
        <f>((ROUND(F3,2)-G3)/G3)*100</f>
        <v>-20.23809523809523</v>
      </c>
      <c r="I3" s="78"/>
      <c r="J3" s="76">
        <f>'Ranke Center'!$S$26</f>
        <v>11.111111111111111</v>
      </c>
      <c r="K3" s="76">
        <v>14.29</v>
      </c>
      <c r="L3" s="77">
        <f>((ROUND(J3,2)-K3)/K3)*100</f>
        <v>-22.253324002799161</v>
      </c>
      <c r="M3" s="104"/>
    </row>
    <row r="4" spans="1:20" x14ac:dyDescent="0.25">
      <c r="A4" s="106"/>
      <c r="B4" s="113"/>
      <c r="C4" s="79" t="s">
        <v>20</v>
      </c>
      <c r="D4" s="79" t="s">
        <v>36</v>
      </c>
      <c r="E4" s="79"/>
      <c r="F4" s="80">
        <f>'Ranke Skub'!$S$20</f>
        <v>0.64142857142857124</v>
      </c>
      <c r="G4" s="80">
        <v>1.07</v>
      </c>
      <c r="H4" s="81">
        <f>((ROUND(F4,2)-G4)/G4)*100</f>
        <v>-40.186915887850475</v>
      </c>
      <c r="I4" s="82"/>
      <c r="J4" s="80">
        <f>'Ranke Skub'!$S$26</f>
        <v>9.5238095238095237</v>
      </c>
      <c r="K4" s="80">
        <v>17.46</v>
      </c>
      <c r="L4" s="81">
        <f>((ROUND(J4,2)-K4)/K4)*100</f>
        <v>-45.475372279495993</v>
      </c>
      <c r="M4" s="104"/>
    </row>
    <row r="5" spans="1:20" x14ac:dyDescent="0.25">
      <c r="A5" s="106"/>
      <c r="B5" s="106" t="s">
        <v>31</v>
      </c>
      <c r="C5" s="83" t="s">
        <v>18</v>
      </c>
      <c r="D5" s="83" t="s">
        <v>35</v>
      </c>
      <c r="E5" s="83"/>
      <c r="F5" s="84">
        <f>'Forskudt Center'!$S$20</f>
        <v>0.84000000000000052</v>
      </c>
      <c r="G5" s="84">
        <v>0.84</v>
      </c>
      <c r="H5" s="85">
        <f>((ROUND(F5,2)-G5)/G5)*100</f>
        <v>0</v>
      </c>
      <c r="I5" s="86"/>
      <c r="J5" s="84">
        <f>'Forskudt Center'!$S$26</f>
        <v>12.698412698412698</v>
      </c>
      <c r="K5" s="84">
        <v>14.29</v>
      </c>
      <c r="L5" s="85">
        <f>((ROUND(J5,2)-K5)/K5)*100</f>
        <v>-11.126662001399581</v>
      </c>
      <c r="M5" s="104"/>
    </row>
    <row r="6" spans="1:20" x14ac:dyDescent="0.25">
      <c r="A6" s="108"/>
      <c r="B6" s="108"/>
      <c r="C6" s="87" t="s">
        <v>20</v>
      </c>
      <c r="D6" s="83" t="s">
        <v>36</v>
      </c>
      <c r="E6" s="87"/>
      <c r="F6" s="88">
        <f>'Forskudt Skub'!$S$20</f>
        <v>0.73269841269841274</v>
      </c>
      <c r="G6" s="88">
        <v>1.07</v>
      </c>
      <c r="H6" s="89">
        <f>((ROUND(F6,2)-G6)/G6)*100</f>
        <v>-31.775700934579444</v>
      </c>
      <c r="I6" s="90"/>
      <c r="J6" s="88">
        <f>'Forskudt Skub'!$S$26</f>
        <v>11.111111111111111</v>
      </c>
      <c r="K6" s="88">
        <v>17.46</v>
      </c>
      <c r="L6" s="89">
        <f>((ROUND(J6,2)-K6)/K6)*100</f>
        <v>-36.368843069874004</v>
      </c>
      <c r="M6" s="104"/>
      <c r="P6" t="s">
        <v>0</v>
      </c>
      <c r="Q6" t="s">
        <v>37</v>
      </c>
      <c r="R6" t="s">
        <v>38</v>
      </c>
      <c r="S6" t="s">
        <v>39</v>
      </c>
      <c r="T6" t="s">
        <v>40</v>
      </c>
    </row>
    <row r="7" spans="1:20" x14ac:dyDescent="0.25">
      <c r="A7" s="110" t="s">
        <v>41</v>
      </c>
      <c r="B7" s="91" t="s">
        <v>32</v>
      </c>
      <c r="C7" s="92" t="s">
        <v>18</v>
      </c>
      <c r="D7" s="75" t="s">
        <v>35</v>
      </c>
      <c r="E7" s="92"/>
      <c r="F7" s="93">
        <f>'Ranke Center'!$S$29</f>
        <v>1.0582539682539682</v>
      </c>
      <c r="G7" s="80">
        <v>1.22</v>
      </c>
      <c r="H7" s="77">
        <f>((ROUND(F7,2)-G7)/G7)*100</f>
        <v>-13.114754098360649</v>
      </c>
      <c r="I7" s="94"/>
      <c r="J7" s="93">
        <f>'Ranke Center'!$S$35</f>
        <v>14.285714285714285</v>
      </c>
      <c r="K7" s="80">
        <v>17.46</v>
      </c>
      <c r="L7" s="77">
        <f>((ROUND(J7,2)-K7)/K7)*100</f>
        <v>-18.155784650630018</v>
      </c>
      <c r="M7" s="104"/>
      <c r="O7" s="59" t="s">
        <v>43</v>
      </c>
      <c r="P7" s="64">
        <v>-26.150178784267013</v>
      </c>
      <c r="Q7" s="61">
        <v>-15.284235788210594</v>
      </c>
      <c r="R7" s="64">
        <v>-12.173254198762407</v>
      </c>
      <c r="S7" s="60">
        <v>-8.9133363268971664</v>
      </c>
      <c r="T7" s="64">
        <v>9.1016333938294025</v>
      </c>
    </row>
    <row r="8" spans="1:20" x14ac:dyDescent="0.25">
      <c r="A8" s="110"/>
      <c r="B8" s="91"/>
      <c r="C8" s="92" t="s">
        <v>20</v>
      </c>
      <c r="D8" s="79" t="s">
        <v>36</v>
      </c>
      <c r="E8" s="92"/>
      <c r="F8" s="93">
        <f>'Ranke Skub'!$S$29</f>
        <v>0.85285714285714276</v>
      </c>
      <c r="G8" s="80">
        <v>1.07</v>
      </c>
      <c r="H8" s="81">
        <f>((ROUND(F8,2)-G8)/G8)*100</f>
        <v>-20.56074766355141</v>
      </c>
      <c r="I8" s="94"/>
      <c r="J8" s="93">
        <f>'Ranke Skub'!$S$35</f>
        <v>11.111111111111111</v>
      </c>
      <c r="K8" s="80">
        <v>15.87</v>
      </c>
      <c r="L8" s="81">
        <f>((ROUND(J8,2)-K8)/K8)*100</f>
        <v>-29.993698802772528</v>
      </c>
      <c r="M8" s="104"/>
      <c r="O8" s="59" t="s">
        <v>46</v>
      </c>
      <c r="P8" s="60">
        <v>-66.815144766147057</v>
      </c>
      <c r="Q8" s="61">
        <v>-25.460636515912924</v>
      </c>
      <c r="R8" s="60">
        <v>7.4889867841409625</v>
      </c>
      <c r="S8" s="60">
        <v>2.7027027027027088</v>
      </c>
      <c r="T8" s="60">
        <v>8.0670023635802721</v>
      </c>
    </row>
    <row r="9" spans="1:20" x14ac:dyDescent="0.25">
      <c r="A9" s="110"/>
      <c r="B9" s="95" t="s">
        <v>31</v>
      </c>
      <c r="C9" s="96" t="s">
        <v>18</v>
      </c>
      <c r="D9" s="83" t="s">
        <v>35</v>
      </c>
      <c r="E9" s="96"/>
      <c r="F9" s="97">
        <f>'Forskudt Center'!$S$29</f>
        <v>1.0960317460317457</v>
      </c>
      <c r="G9" s="84">
        <v>1.22</v>
      </c>
      <c r="H9" s="85">
        <f>((ROUND(F9,2)-G9)/G9)*100</f>
        <v>-9.8360655737704814</v>
      </c>
      <c r="I9" s="98"/>
      <c r="J9" s="97">
        <f>'Forskudt Center'!$S$35</f>
        <v>12.698412698412698</v>
      </c>
      <c r="K9" s="84">
        <v>17.46</v>
      </c>
      <c r="L9" s="85">
        <f>((ROUND(J9,2)-K9)/K9)*100</f>
        <v>-27.262313860252014</v>
      </c>
      <c r="M9" s="104"/>
      <c r="O9" s="52" t="s">
        <v>44</v>
      </c>
      <c r="P9" s="47">
        <v>0</v>
      </c>
      <c r="Q9" s="46">
        <v>-11.310644460535869</v>
      </c>
      <c r="R9" s="47">
        <v>-12.315084081426164</v>
      </c>
      <c r="S9" s="47">
        <v>-5.0909878682842589</v>
      </c>
      <c r="T9" s="47">
        <v>10.888710968775015</v>
      </c>
    </row>
    <row r="10" spans="1:20" x14ac:dyDescent="0.25">
      <c r="A10" s="110"/>
      <c r="B10" s="95"/>
      <c r="C10" s="96" t="s">
        <v>20</v>
      </c>
      <c r="D10" s="83" t="s">
        <v>36</v>
      </c>
      <c r="E10" s="96"/>
      <c r="F10" s="97">
        <f>'Forskudt Skub'!$S$29</f>
        <v>0.83587301587301588</v>
      </c>
      <c r="G10" s="84">
        <v>1.07</v>
      </c>
      <c r="H10" s="89">
        <f>((ROUND(F10,2)-G10)/G10)*100</f>
        <v>-21.495327102803746</v>
      </c>
      <c r="I10" s="98"/>
      <c r="J10" s="97">
        <f>'Forskudt Skub'!$S$35</f>
        <v>11.111111111111111</v>
      </c>
      <c r="K10" s="84">
        <v>15.87</v>
      </c>
      <c r="L10" s="89">
        <f>((ROUND(J10,2)-K10)/K10)*100</f>
        <v>-29.993698802772528</v>
      </c>
      <c r="M10" s="104"/>
      <c r="O10" s="52" t="s">
        <v>45</v>
      </c>
      <c r="P10" s="48">
        <v>-46.035528596187191</v>
      </c>
      <c r="Q10" s="46">
        <v>-28.009874667679469</v>
      </c>
      <c r="R10" s="48">
        <v>8.9595375722543622</v>
      </c>
      <c r="S10" s="47">
        <v>0.65703022339027939</v>
      </c>
      <c r="T10" s="48">
        <v>7.8112118713932404</v>
      </c>
    </row>
    <row r="11" spans="1:20" x14ac:dyDescent="0.25">
      <c r="A11" s="107" t="s">
        <v>38</v>
      </c>
      <c r="B11" s="99" t="s">
        <v>32</v>
      </c>
      <c r="C11" s="75" t="s">
        <v>18</v>
      </c>
      <c r="D11" s="75" t="s">
        <v>35</v>
      </c>
      <c r="E11" s="75"/>
      <c r="F11" s="76">
        <f>'Ranke Center'!$S$38</f>
        <v>1.2569841269841275</v>
      </c>
      <c r="G11" s="76">
        <v>1.41</v>
      </c>
      <c r="H11" s="77">
        <f>((ROUND(F11,2)-G11)/G11)*100</f>
        <v>-10.63829787234042</v>
      </c>
      <c r="I11" s="78"/>
      <c r="J11" s="76">
        <f>'Ranke Center'!$S$44</f>
        <v>17.460317460317459</v>
      </c>
      <c r="K11" s="76">
        <v>19.05</v>
      </c>
      <c r="L11" s="77">
        <f>((ROUND(J11,2)-K11)/K11)*100</f>
        <v>-8.3464566929133852</v>
      </c>
      <c r="M11" s="104"/>
    </row>
    <row r="12" spans="1:20" x14ac:dyDescent="0.25">
      <c r="A12" s="106"/>
      <c r="B12" s="91"/>
      <c r="C12" s="79" t="s">
        <v>20</v>
      </c>
      <c r="D12" s="79" t="s">
        <v>36</v>
      </c>
      <c r="E12" s="79"/>
      <c r="F12" s="80">
        <f>'Ranke Skub'!$S$38</f>
        <v>1.0809523809523809</v>
      </c>
      <c r="G12" s="80">
        <v>1</v>
      </c>
      <c r="H12" s="81">
        <f>((ROUND(F12,2)-G12)/G12)*100</f>
        <v>8.0000000000000071</v>
      </c>
      <c r="I12" s="82"/>
      <c r="J12" s="80">
        <f>'Ranke Skub'!$S$44</f>
        <v>14.285714285714285</v>
      </c>
      <c r="K12" s="80">
        <v>17.46</v>
      </c>
      <c r="L12" s="81">
        <f>((ROUND(J12,2)-K12)/K12)*100</f>
        <v>-18.155784650630018</v>
      </c>
      <c r="M12" s="104"/>
    </row>
    <row r="13" spans="1:20" x14ac:dyDescent="0.25">
      <c r="A13" s="106"/>
      <c r="B13" s="95" t="s">
        <v>31</v>
      </c>
      <c r="C13" s="83" t="s">
        <v>18</v>
      </c>
      <c r="D13" s="83" t="s">
        <v>35</v>
      </c>
      <c r="E13" s="83"/>
      <c r="F13" s="84">
        <f>'Forskudt Center'!$S$38</f>
        <v>1.255396825396826</v>
      </c>
      <c r="G13" s="84">
        <v>1.41</v>
      </c>
      <c r="H13" s="85">
        <f>((ROUND(F13,2)-G13)/G13)*100</f>
        <v>-10.63829787234042</v>
      </c>
      <c r="I13" s="86"/>
      <c r="J13" s="84">
        <f>'Forskudt Center'!$S$44</f>
        <v>17.460317460317459</v>
      </c>
      <c r="K13" s="84">
        <v>19.05</v>
      </c>
      <c r="L13" s="85">
        <f>((ROUND(J13,2)-K13)/K13)*100</f>
        <v>-8.3464566929133852</v>
      </c>
      <c r="M13" s="104"/>
    </row>
    <row r="14" spans="1:20" x14ac:dyDescent="0.25">
      <c r="A14" s="108"/>
      <c r="B14" s="100"/>
      <c r="C14" s="87" t="s">
        <v>20</v>
      </c>
      <c r="D14" s="83" t="s">
        <v>36</v>
      </c>
      <c r="E14" s="87"/>
      <c r="F14" s="88">
        <f>'Forskudt Skub'!$S$38</f>
        <v>1.0984126984126987</v>
      </c>
      <c r="G14" s="88">
        <v>1</v>
      </c>
      <c r="H14" s="89">
        <f>((ROUND(F14,2)-G14)/G14)*100</f>
        <v>10.000000000000009</v>
      </c>
      <c r="I14" s="90"/>
      <c r="J14" s="88">
        <f>'Forskudt Skub'!$S$44</f>
        <v>14.285714285714285</v>
      </c>
      <c r="K14" s="88">
        <v>17.46</v>
      </c>
      <c r="L14" s="89">
        <f>((ROUND(J14,2)-K14)/K14)*100</f>
        <v>-18.155784650630018</v>
      </c>
      <c r="M14" s="104"/>
    </row>
    <row r="15" spans="1:20" x14ac:dyDescent="0.25">
      <c r="A15" s="106" t="s">
        <v>39</v>
      </c>
      <c r="B15" s="91" t="s">
        <v>32</v>
      </c>
      <c r="C15" s="79" t="s">
        <v>18</v>
      </c>
      <c r="D15" s="75" t="s">
        <v>35</v>
      </c>
      <c r="E15" s="79"/>
      <c r="F15" s="80">
        <f>'Ranke Center'!$S$47</f>
        <v>1.4139682539682539</v>
      </c>
      <c r="G15" s="80">
        <v>1.54</v>
      </c>
      <c r="H15" s="77">
        <f>((ROUND(F15,2)-G15)/G15)*100</f>
        <v>-8.441558441558449</v>
      </c>
      <c r="I15" s="82"/>
      <c r="J15" s="80">
        <f>'Ranke Center'!$S$53</f>
        <v>19.047619047619047</v>
      </c>
      <c r="K15" s="80">
        <v>20.63</v>
      </c>
      <c r="L15" s="77">
        <f>((ROUND(J15,2)-K15)/K15)*100</f>
        <v>-7.6587493940862741</v>
      </c>
      <c r="M15" s="104"/>
    </row>
    <row r="16" spans="1:20" x14ac:dyDescent="0.25">
      <c r="A16" s="106"/>
      <c r="B16" s="91"/>
      <c r="C16" s="79" t="s">
        <v>20</v>
      </c>
      <c r="D16" s="79" t="s">
        <v>36</v>
      </c>
      <c r="E16" s="79"/>
      <c r="F16" s="80">
        <f>'Ranke Skub'!$S$47</f>
        <v>1.2333333333333334</v>
      </c>
      <c r="G16" s="80">
        <v>1.2</v>
      </c>
      <c r="H16" s="81">
        <f>((ROUND(F16,2)-G16)/G16)*100</f>
        <v>2.5000000000000022</v>
      </c>
      <c r="I16" s="82"/>
      <c r="J16" s="80">
        <f>'Ranke Skub'!$S$53</f>
        <v>17.460317460317459</v>
      </c>
      <c r="K16" s="80">
        <v>17.46</v>
      </c>
      <c r="L16" s="81">
        <f>((ROUND(J16,2)-K16)/K16)*100</f>
        <v>0</v>
      </c>
      <c r="M16" s="104"/>
      <c r="O16" s="70"/>
      <c r="P16" s="73" t="s">
        <v>0</v>
      </c>
      <c r="Q16" s="73" t="s">
        <v>37</v>
      </c>
      <c r="R16" s="73" t="s">
        <v>38</v>
      </c>
      <c r="S16" s="73" t="s">
        <v>39</v>
      </c>
      <c r="T16" s="73" t="s">
        <v>40</v>
      </c>
    </row>
    <row r="17" spans="1:20" x14ac:dyDescent="0.25">
      <c r="A17" s="106"/>
      <c r="B17" s="95" t="s">
        <v>31</v>
      </c>
      <c r="C17" s="83" t="s">
        <v>18</v>
      </c>
      <c r="D17" s="83" t="s">
        <v>35</v>
      </c>
      <c r="E17" s="83"/>
      <c r="F17" s="84">
        <f>'Forskudt Center'!$S$47</f>
        <v>1.465396825396825</v>
      </c>
      <c r="G17" s="84">
        <v>1.54</v>
      </c>
      <c r="H17" s="85">
        <f>((ROUND(F17,2)-G17)/G17)*100</f>
        <v>-4.5454545454545494</v>
      </c>
      <c r="I17" s="86"/>
      <c r="J17" s="84">
        <f>'Forskudt Center'!$S$53</f>
        <v>20.634920634920633</v>
      </c>
      <c r="K17" s="84">
        <v>20.63</v>
      </c>
      <c r="L17" s="85">
        <f>((ROUND(J17,2)-K17)/K17)*100</f>
        <v>0</v>
      </c>
      <c r="M17" s="104"/>
      <c r="O17" s="70" t="s">
        <v>48</v>
      </c>
      <c r="P17" s="74">
        <v>0.84</v>
      </c>
      <c r="Q17" s="74">
        <v>1.22</v>
      </c>
      <c r="R17" s="74">
        <v>1.41</v>
      </c>
      <c r="S17" s="74">
        <v>1.54</v>
      </c>
      <c r="T17" s="74">
        <v>1.59</v>
      </c>
    </row>
    <row r="18" spans="1:20" x14ac:dyDescent="0.25">
      <c r="A18" s="106"/>
      <c r="B18" s="95"/>
      <c r="C18" s="83" t="s">
        <v>20</v>
      </c>
      <c r="D18" s="83" t="s">
        <v>36</v>
      </c>
      <c r="E18" s="83"/>
      <c r="F18" s="84">
        <f>'Forskudt Skub'!$S$47</f>
        <v>1.2079365079365079</v>
      </c>
      <c r="G18" s="84">
        <v>1.2</v>
      </c>
      <c r="H18" s="89">
        <f>((ROUND(F18,2)-G18)/G18)*100</f>
        <v>0.83333333333333415</v>
      </c>
      <c r="I18" s="86"/>
      <c r="J18" s="84">
        <f>'Forskudt Skub'!$S$53</f>
        <v>14.285714285714285</v>
      </c>
      <c r="K18" s="84">
        <v>17.46</v>
      </c>
      <c r="L18" s="89">
        <f>((ROUND(J18,2)-K18)/K18)*100</f>
        <v>-18.155784650630018</v>
      </c>
      <c r="M18" s="104"/>
      <c r="O18" s="71" t="s">
        <v>50</v>
      </c>
      <c r="P18" s="72">
        <v>0.66587301587301562</v>
      </c>
      <c r="Q18" s="72">
        <v>1.0582539682539682</v>
      </c>
      <c r="R18" s="72">
        <v>1.2569841269841275</v>
      </c>
      <c r="S18" s="72">
        <v>1.4139682539682539</v>
      </c>
      <c r="T18" s="72">
        <f>'Ranke Center'!$S$56</f>
        <v>1.7492063492063492</v>
      </c>
    </row>
    <row r="19" spans="1:20" x14ac:dyDescent="0.25">
      <c r="A19" s="107" t="s">
        <v>42</v>
      </c>
      <c r="B19" s="99" t="s">
        <v>32</v>
      </c>
      <c r="C19" s="75" t="s">
        <v>18</v>
      </c>
      <c r="D19" s="75" t="s">
        <v>35</v>
      </c>
      <c r="E19" s="75"/>
      <c r="F19" s="76">
        <f>'Ranke Center'!$S$56</f>
        <v>1.7492063492063492</v>
      </c>
      <c r="G19" s="76">
        <v>1.59</v>
      </c>
      <c r="H19" s="77">
        <f>((ROUND(F19,2)-G19)/G19)*100</f>
        <v>10.062893081761001</v>
      </c>
      <c r="I19" s="78"/>
      <c r="J19" s="76">
        <f>'Ranke Center'!$S$62</f>
        <v>30.158730158730158</v>
      </c>
      <c r="K19" s="76">
        <v>22.22</v>
      </c>
      <c r="L19" s="77">
        <f>((ROUND(J19,2)-K19)/K19)*100</f>
        <v>35.733573357335743</v>
      </c>
      <c r="M19" s="104"/>
      <c r="O19" s="71" t="s">
        <v>49</v>
      </c>
      <c r="P19" s="72">
        <v>0.84000000000000052</v>
      </c>
      <c r="Q19" s="72">
        <v>1.0960317460317457</v>
      </c>
      <c r="R19" s="72">
        <v>1.255396825396826</v>
      </c>
      <c r="S19" s="72">
        <v>1.465396825396825</v>
      </c>
      <c r="T19" s="72">
        <f>'Forskudt Center'!$S$56</f>
        <v>1.7842857142857143</v>
      </c>
    </row>
    <row r="20" spans="1:20" x14ac:dyDescent="0.25">
      <c r="A20" s="106"/>
      <c r="B20" s="91"/>
      <c r="C20" s="79" t="s">
        <v>20</v>
      </c>
      <c r="D20" s="79" t="s">
        <v>36</v>
      </c>
      <c r="E20" s="79"/>
      <c r="F20" s="80">
        <f>'Ranke Skub'!$S$56</f>
        <v>1.5446031746031739</v>
      </c>
      <c r="G20" s="80">
        <v>1.42</v>
      </c>
      <c r="H20" s="81">
        <f>((ROUND(F20,2)-G20)/G20)*100</f>
        <v>8.450704225352121</v>
      </c>
      <c r="I20" s="82"/>
      <c r="J20" s="80">
        <f>'Ranke Skub'!$S$62</f>
        <v>23.809523809523807</v>
      </c>
      <c r="K20" s="80">
        <v>17.46</v>
      </c>
      <c r="L20" s="81">
        <f>((ROUND(J20,2)-K20)/K20)*100</f>
        <v>36.368843069873982</v>
      </c>
      <c r="M20" s="104"/>
      <c r="O20" s="70" t="s">
        <v>53</v>
      </c>
      <c r="P20" s="74">
        <v>1.3</v>
      </c>
      <c r="Q20" s="74">
        <v>1.45</v>
      </c>
      <c r="R20" s="74">
        <v>1.73</v>
      </c>
      <c r="S20" s="74">
        <v>1.86</v>
      </c>
      <c r="T20" s="74">
        <v>1.92</v>
      </c>
    </row>
    <row r="21" spans="1:20" x14ac:dyDescent="0.25">
      <c r="A21" s="106"/>
      <c r="B21" s="95" t="s">
        <v>31</v>
      </c>
      <c r="C21" s="83" t="s">
        <v>18</v>
      </c>
      <c r="D21" s="83" t="s">
        <v>35</v>
      </c>
      <c r="E21" s="83"/>
      <c r="F21" s="84">
        <f>'Forskudt Center'!$S$56</f>
        <v>1.7842857142857143</v>
      </c>
      <c r="G21" s="84">
        <v>1.59</v>
      </c>
      <c r="H21" s="85">
        <f>((ROUND(F21,2)-G21)/G21)*100</f>
        <v>11.949685534591191</v>
      </c>
      <c r="I21" s="86"/>
      <c r="J21" s="84">
        <f>'Forskudt Center'!$S$62</f>
        <v>30.158730158730158</v>
      </c>
      <c r="K21" s="84">
        <v>22.22</v>
      </c>
      <c r="L21" s="85">
        <f>((ROUND(J21,2)-K21)/K21)*100</f>
        <v>35.733573357335743</v>
      </c>
      <c r="M21" s="104"/>
      <c r="O21" s="70"/>
      <c r="P21" s="74"/>
      <c r="Q21" s="74"/>
      <c r="R21" s="74"/>
      <c r="S21" s="74"/>
      <c r="T21" s="74"/>
    </row>
    <row r="22" spans="1:20" x14ac:dyDescent="0.25">
      <c r="A22" s="108"/>
      <c r="B22" s="100"/>
      <c r="C22" s="87" t="s">
        <v>20</v>
      </c>
      <c r="D22" s="87" t="s">
        <v>36</v>
      </c>
      <c r="E22" s="87"/>
      <c r="F22" s="88">
        <f>'Forskudt Skub'!$S$56</f>
        <v>1.5403174603174603</v>
      </c>
      <c r="G22" s="88">
        <v>1.42</v>
      </c>
      <c r="H22" s="89">
        <f>((ROUND(F22,2)-G22)/G22)*100</f>
        <v>8.450704225352121</v>
      </c>
      <c r="I22" s="90"/>
      <c r="J22" s="88">
        <f>'Forskudt Skub'!$S$62</f>
        <v>22.222222222222221</v>
      </c>
      <c r="K22" s="88">
        <v>17.46</v>
      </c>
      <c r="L22" s="89">
        <f>((ROUND(J22,2)-K22)/K22)*100</f>
        <v>27.262313860251989</v>
      </c>
      <c r="M22" s="104"/>
      <c r="O22" s="70"/>
      <c r="P22" s="74" t="s">
        <v>0</v>
      </c>
      <c r="Q22" s="74" t="s">
        <v>37</v>
      </c>
      <c r="R22" s="74" t="s">
        <v>38</v>
      </c>
      <c r="S22" s="74" t="s">
        <v>39</v>
      </c>
      <c r="T22" s="74" t="s">
        <v>40</v>
      </c>
    </row>
    <row r="23" spans="1:20" x14ac:dyDescent="0.25">
      <c r="A23" s="49"/>
      <c r="B23" s="49"/>
      <c r="C23" s="50"/>
      <c r="D23" s="51"/>
      <c r="E23" s="50"/>
      <c r="F23" s="50"/>
      <c r="G23" s="51"/>
      <c r="H23" s="62"/>
      <c r="I23" s="49"/>
      <c r="O23" s="70" t="s">
        <v>47</v>
      </c>
      <c r="P23" s="74">
        <v>1.07</v>
      </c>
      <c r="Q23" s="74">
        <v>1.07</v>
      </c>
      <c r="R23" s="74">
        <v>1</v>
      </c>
      <c r="S23" s="74">
        <v>1.2</v>
      </c>
      <c r="T23" s="74">
        <v>1.42</v>
      </c>
    </row>
    <row r="24" spans="1:20" x14ac:dyDescent="0.25">
      <c r="O24" s="71" t="s">
        <v>55</v>
      </c>
      <c r="P24" s="72">
        <v>0.64142857142857124</v>
      </c>
      <c r="Q24" s="72">
        <v>0.85285714285714276</v>
      </c>
      <c r="R24" s="72">
        <v>1.0809523809523809</v>
      </c>
      <c r="S24" s="72">
        <v>1.2333333333333334</v>
      </c>
      <c r="T24" s="72">
        <f>'Ranke Skub'!$S$56</f>
        <v>1.5446031746031739</v>
      </c>
    </row>
    <row r="25" spans="1:20" x14ac:dyDescent="0.25">
      <c r="O25" s="71" t="s">
        <v>56</v>
      </c>
      <c r="P25" s="72">
        <v>0.73269841269841274</v>
      </c>
      <c r="Q25" s="72">
        <v>0.83587301587301588</v>
      </c>
      <c r="R25" s="72">
        <v>1.0984126984126987</v>
      </c>
      <c r="S25" s="72">
        <v>1.2079365079365079</v>
      </c>
      <c r="T25" s="72">
        <f>'Forskudt Skub'!$S$56</f>
        <v>1.5403174603174603</v>
      </c>
    </row>
    <row r="26" spans="1:20" x14ac:dyDescent="0.25">
      <c r="O26" s="70" t="s">
        <v>54</v>
      </c>
      <c r="P26" s="74">
        <v>0.94</v>
      </c>
      <c r="Q26" s="74">
        <v>1.1000000000000001</v>
      </c>
      <c r="R26" s="74">
        <v>1.3</v>
      </c>
      <c r="S26" s="74">
        <v>1.5</v>
      </c>
      <c r="T26" s="74">
        <v>1.61</v>
      </c>
    </row>
    <row r="28" spans="1:20" x14ac:dyDescent="0.25">
      <c r="F28"/>
      <c r="G28"/>
    </row>
    <row r="29" spans="1:20" x14ac:dyDescent="0.25">
      <c r="F29"/>
      <c r="G29"/>
    </row>
    <row r="30" spans="1:20" x14ac:dyDescent="0.25">
      <c r="F30"/>
      <c r="G30"/>
    </row>
    <row r="31" spans="1:20" x14ac:dyDescent="0.25">
      <c r="F31"/>
      <c r="G31"/>
    </row>
    <row r="32" spans="1:20" x14ac:dyDescent="0.25">
      <c r="F32"/>
      <c r="G32"/>
    </row>
    <row r="33" spans="3:20" x14ac:dyDescent="0.25">
      <c r="F33"/>
      <c r="G33"/>
    </row>
    <row r="34" spans="3:20" x14ac:dyDescent="0.25">
      <c r="F34"/>
      <c r="G34"/>
    </row>
    <row r="35" spans="3:20" x14ac:dyDescent="0.25">
      <c r="C35"/>
      <c r="D35"/>
      <c r="E35"/>
      <c r="F35"/>
      <c r="G35"/>
    </row>
    <row r="36" spans="3:20" x14ac:dyDescent="0.25">
      <c r="C36"/>
      <c r="D36"/>
      <c r="E36"/>
      <c r="F36"/>
      <c r="G36"/>
    </row>
    <row r="37" spans="3:20" x14ac:dyDescent="0.25">
      <c r="C37"/>
      <c r="D37"/>
      <c r="E37"/>
      <c r="F37"/>
      <c r="G37"/>
    </row>
    <row r="38" spans="3:20" x14ac:dyDescent="0.25">
      <c r="C38"/>
      <c r="D38"/>
      <c r="E38"/>
      <c r="F38"/>
      <c r="G38"/>
      <c r="S38">
        <v>7.5300000000000006E-2</v>
      </c>
      <c r="T38">
        <v>0.68610000000000004</v>
      </c>
    </row>
    <row r="39" spans="3:20" x14ac:dyDescent="0.25">
      <c r="C39"/>
      <c r="D39"/>
      <c r="E39"/>
      <c r="F39"/>
      <c r="G39"/>
    </row>
    <row r="40" spans="3:20" x14ac:dyDescent="0.25">
      <c r="C40"/>
      <c r="D40"/>
      <c r="E40"/>
      <c r="F40"/>
      <c r="G40"/>
      <c r="S40">
        <v>8.4099999999999994E-2</v>
      </c>
      <c r="T40">
        <v>0.55620000000000003</v>
      </c>
    </row>
    <row r="41" spans="3:20" x14ac:dyDescent="0.25">
      <c r="C41"/>
      <c r="D41"/>
      <c r="E41"/>
      <c r="F41"/>
      <c r="G41"/>
    </row>
    <row r="42" spans="3:20" x14ac:dyDescent="0.25">
      <c r="C42"/>
      <c r="D42"/>
      <c r="E42"/>
      <c r="F42"/>
      <c r="G42"/>
      <c r="S42">
        <v>10</v>
      </c>
      <c r="T42">
        <f>S40*S42+T40</f>
        <v>1.3972</v>
      </c>
    </row>
    <row r="43" spans="3:20" x14ac:dyDescent="0.25">
      <c r="C43"/>
      <c r="D43"/>
      <c r="E43"/>
      <c r="F43"/>
      <c r="G43"/>
      <c r="T43">
        <f>S38*S42+T38</f>
        <v>1.4391000000000003</v>
      </c>
    </row>
    <row r="44" spans="3:20" x14ac:dyDescent="0.25">
      <c r="C44"/>
      <c r="D44"/>
      <c r="E44"/>
      <c r="F44"/>
      <c r="G44"/>
    </row>
    <row r="45" spans="3:20" x14ac:dyDescent="0.25">
      <c r="C45"/>
      <c r="D45"/>
      <c r="E45"/>
      <c r="F45"/>
      <c r="G45"/>
    </row>
    <row r="46" spans="3:20" x14ac:dyDescent="0.25">
      <c r="C46"/>
      <c r="D46"/>
      <c r="E46"/>
      <c r="F46"/>
      <c r="G46"/>
    </row>
    <row r="47" spans="3:20" x14ac:dyDescent="0.25">
      <c r="C47"/>
      <c r="D47"/>
      <c r="E47"/>
      <c r="F47"/>
      <c r="G47"/>
    </row>
    <row r="48" spans="3:20" x14ac:dyDescent="0.25">
      <c r="C48"/>
      <c r="D48"/>
      <c r="E48"/>
      <c r="F48"/>
      <c r="G48"/>
    </row>
    <row r="49" spans="3:7" x14ac:dyDescent="0.25">
      <c r="C49"/>
      <c r="D49"/>
      <c r="E49"/>
      <c r="F49"/>
      <c r="G49"/>
    </row>
    <row r="50" spans="3:7" x14ac:dyDescent="0.25">
      <c r="C50"/>
      <c r="D50"/>
      <c r="E50"/>
      <c r="F50"/>
      <c r="G50"/>
    </row>
    <row r="51" spans="3:7" x14ac:dyDescent="0.25">
      <c r="C51"/>
      <c r="D51"/>
      <c r="E51"/>
      <c r="F51"/>
      <c r="G51"/>
    </row>
  </sheetData>
  <mergeCells count="10">
    <mergeCell ref="J1:L1"/>
    <mergeCell ref="A1:C2"/>
    <mergeCell ref="B5:B6"/>
    <mergeCell ref="B3:B4"/>
    <mergeCell ref="A11:A14"/>
    <mergeCell ref="A15:A18"/>
    <mergeCell ref="A19:A22"/>
    <mergeCell ref="F1:H1"/>
    <mergeCell ref="A3:A6"/>
    <mergeCell ref="A7:A10"/>
  </mergeCells>
  <conditionalFormatting sqref="L15:L18">
    <cfRule type="iconSet" priority="11">
      <iconSet iconSet="3Arrows">
        <cfvo type="percent" val="0"/>
        <cfvo type="num" val="0"/>
        <cfvo type="num" val="0" gte="0"/>
      </iconSet>
    </cfRule>
  </conditionalFormatting>
  <conditionalFormatting sqref="L19:L22">
    <cfRule type="iconSet" priority="9">
      <iconSet iconSet="3Arrows">
        <cfvo type="percent" val="0"/>
        <cfvo type="num" val="0"/>
        <cfvo type="num" val="0" gte="0"/>
      </iconSet>
    </cfRule>
  </conditionalFormatting>
  <conditionalFormatting sqref="L3:L6">
    <cfRule type="iconSet" priority="8">
      <iconSet iconSet="3Arrows">
        <cfvo type="percent" val="0"/>
        <cfvo type="num" val="0"/>
        <cfvo type="num" val="0" gte="0"/>
      </iconSet>
    </cfRule>
  </conditionalFormatting>
  <conditionalFormatting sqref="L7:L10">
    <cfRule type="iconSet" priority="7">
      <iconSet iconSet="3Arrows">
        <cfvo type="percent" val="0"/>
        <cfvo type="num" val="0"/>
        <cfvo type="num" val="0" gte="0"/>
      </iconSet>
    </cfRule>
  </conditionalFormatting>
  <conditionalFormatting sqref="L11:L14">
    <cfRule type="iconSet" priority="6">
      <iconSet iconSet="3Arrows">
        <cfvo type="percent" val="0"/>
        <cfvo type="num" val="0"/>
        <cfvo type="num" val="0" gte="0"/>
      </iconSet>
    </cfRule>
  </conditionalFormatting>
  <conditionalFormatting sqref="H3:H6">
    <cfRule type="iconSet" priority="5">
      <iconSet iconSet="3Arrows">
        <cfvo type="percent" val="0"/>
        <cfvo type="num" val="0"/>
        <cfvo type="num" val="0" gte="0"/>
      </iconSet>
    </cfRule>
  </conditionalFormatting>
  <conditionalFormatting sqref="H7:H10">
    <cfRule type="iconSet" priority="4">
      <iconSet iconSet="3Arrows">
        <cfvo type="percent" val="0"/>
        <cfvo type="num" val="0"/>
        <cfvo type="num" val="0" gte="0"/>
      </iconSet>
    </cfRule>
  </conditionalFormatting>
  <conditionalFormatting sqref="H11:H14">
    <cfRule type="iconSet" priority="3">
      <iconSet iconSet="3Arrows">
        <cfvo type="percent" val="0"/>
        <cfvo type="num" val="0"/>
        <cfvo type="num" val="0" gte="0"/>
      </iconSet>
    </cfRule>
  </conditionalFormatting>
  <conditionalFormatting sqref="H15:H18">
    <cfRule type="iconSet" priority="2">
      <iconSet iconSet="3Arrows">
        <cfvo type="percent" val="0"/>
        <cfvo type="num" val="0"/>
        <cfvo type="num" val="0" gte="0"/>
      </iconSet>
    </cfRule>
  </conditionalFormatting>
  <conditionalFormatting sqref="H19:H22">
    <cfRule type="iconSet" priority="1">
      <iconSet iconSet="3Arrows">
        <cfvo type="percent" val="0"/>
        <cfvo type="num" val="0"/>
        <cfvo type="num" val="0" gte="0"/>
      </iconSet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64"/>
  <sheetViews>
    <sheetView zoomScaleNormal="100" zoomScaleSheetLayoutView="100" zoomScalePageLayoutView="70" workbookViewId="0">
      <selection activeCell="F18" sqref="F18"/>
    </sheetView>
  </sheetViews>
  <sheetFormatPr defaultColWidth="0" defaultRowHeight="11.25" zeroHeight="1" x14ac:dyDescent="0.2"/>
  <cols>
    <col min="1" max="1" width="6.5703125" style="5" customWidth="1"/>
    <col min="2" max="2" width="1" style="3" customWidth="1"/>
    <col min="3" max="11" width="4.85546875" style="4" customWidth="1"/>
    <col min="12" max="12" width="3.7109375" style="4" customWidth="1"/>
    <col min="13" max="13" width="5.28515625" style="4" customWidth="1"/>
    <col min="14" max="18" width="3.85546875" style="4" customWidth="1"/>
    <col min="19" max="20" width="3.28515625" style="3" customWidth="1"/>
    <col min="21" max="21" width="2.28515625" style="4" customWidth="1"/>
    <col min="22" max="22" width="1.42578125" style="4" customWidth="1"/>
    <col min="23" max="23" width="0" style="4" hidden="1" customWidth="1"/>
    <col min="24" max="16383" width="9.140625" style="4" hidden="1"/>
    <col min="16384" max="16384" width="81" style="4" hidden="1" customWidth="1"/>
  </cols>
  <sheetData>
    <row r="1" spans="2:22" x14ac:dyDescent="0.2"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5"/>
      <c r="T1" s="5"/>
      <c r="U1" s="6"/>
      <c r="V1" s="6"/>
    </row>
    <row r="2" spans="2:22" x14ac:dyDescent="0.2"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5"/>
      <c r="T2" s="5"/>
      <c r="U2" s="6"/>
      <c r="V2" s="6"/>
    </row>
    <row r="3" spans="2:22" x14ac:dyDescent="0.2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5"/>
      <c r="T3" s="5"/>
      <c r="U3" s="6"/>
      <c r="V3" s="6"/>
    </row>
    <row r="4" spans="2:22" x14ac:dyDescent="0.2"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5"/>
      <c r="T4" s="5"/>
      <c r="U4" s="6"/>
      <c r="V4" s="6"/>
    </row>
    <row r="5" spans="2:22" x14ac:dyDescent="0.2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5"/>
      <c r="T5" s="5"/>
      <c r="U5" s="6"/>
      <c r="V5" s="6"/>
    </row>
    <row r="6" spans="2:22" x14ac:dyDescent="0.2"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5"/>
      <c r="T6" s="5"/>
      <c r="U6" s="6"/>
      <c r="V6" s="6"/>
    </row>
    <row r="7" spans="2:22" x14ac:dyDescent="0.2">
      <c r="B7" s="5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5"/>
      <c r="T7" s="5"/>
      <c r="U7" s="6"/>
      <c r="V7" s="6"/>
    </row>
    <row r="8" spans="2:22" x14ac:dyDescent="0.2">
      <c r="B8" s="5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5"/>
      <c r="T8" s="5"/>
      <c r="U8" s="6"/>
      <c r="V8" s="6"/>
    </row>
    <row r="9" spans="2:22" x14ac:dyDescent="0.2"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5"/>
      <c r="T9" s="5"/>
      <c r="U9" s="6"/>
      <c r="V9" s="6"/>
    </row>
    <row r="10" spans="2:22" x14ac:dyDescent="0.2"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5"/>
      <c r="T10" s="5"/>
      <c r="U10" s="6"/>
      <c r="V10" s="6"/>
    </row>
    <row r="11" spans="2:22" x14ac:dyDescent="0.2">
      <c r="B11" s="5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5"/>
      <c r="T11" s="5"/>
      <c r="U11" s="6"/>
      <c r="V11" s="6"/>
    </row>
    <row r="12" spans="2:22" x14ac:dyDescent="0.2">
      <c r="B12" s="5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5"/>
      <c r="T12" s="5"/>
      <c r="U12" s="6"/>
      <c r="V12" s="6"/>
    </row>
    <row r="13" spans="2:22" x14ac:dyDescent="0.2">
      <c r="B13" s="5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5"/>
      <c r="T13" s="5"/>
      <c r="U13" s="6"/>
      <c r="V13" s="6"/>
    </row>
    <row r="14" spans="2:22" x14ac:dyDescent="0.2">
      <c r="B14" s="5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5"/>
      <c r="T14" s="5"/>
      <c r="U14" s="6"/>
      <c r="V14" s="6"/>
    </row>
    <row r="15" spans="2:22" x14ac:dyDescent="0.2">
      <c r="B15" s="5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5"/>
      <c r="T15" s="5"/>
      <c r="U15" s="6"/>
      <c r="V15" s="6"/>
    </row>
    <row r="16" spans="2:22" x14ac:dyDescent="0.2">
      <c r="B16" s="5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5"/>
      <c r="T16" s="5"/>
      <c r="U16" s="6"/>
      <c r="V16" s="6"/>
    </row>
    <row r="17" spans="1:23" s="1" customFormat="1" x14ac:dyDescent="0.2">
      <c r="A17" s="131" t="s">
        <v>25</v>
      </c>
      <c r="B17" s="131"/>
      <c r="C17" s="24">
        <v>0.5</v>
      </c>
      <c r="D17" s="27">
        <f t="shared" ref="D17:K17" si="0">C17+$F$18</f>
        <v>1</v>
      </c>
      <c r="E17" s="27">
        <f t="shared" si="0"/>
        <v>1.5</v>
      </c>
      <c r="F17" s="27">
        <f t="shared" si="0"/>
        <v>2</v>
      </c>
      <c r="G17" s="27">
        <f t="shared" si="0"/>
        <v>2.5</v>
      </c>
      <c r="H17" s="27">
        <f t="shared" si="0"/>
        <v>3</v>
      </c>
      <c r="I17" s="27">
        <f t="shared" si="0"/>
        <v>3.5</v>
      </c>
      <c r="J17" s="27">
        <f t="shared" si="0"/>
        <v>4</v>
      </c>
      <c r="K17" s="27">
        <f t="shared" si="0"/>
        <v>4.5</v>
      </c>
      <c r="L17" s="30" t="s">
        <v>26</v>
      </c>
      <c r="M17" s="23" t="s">
        <v>17</v>
      </c>
      <c r="N17" s="130" t="s">
        <v>52</v>
      </c>
      <c r="O17" s="130"/>
      <c r="P17" s="130"/>
      <c r="Q17" s="130"/>
      <c r="R17" s="130"/>
      <c r="S17" s="130"/>
      <c r="T17" s="130"/>
      <c r="U17" s="130"/>
      <c r="V17" s="8"/>
    </row>
    <row r="18" spans="1:23" s="1" customFormat="1" x14ac:dyDescent="0.2">
      <c r="A18" s="132" t="s">
        <v>24</v>
      </c>
      <c r="B18" s="132"/>
      <c r="C18" s="132"/>
      <c r="D18" s="132"/>
      <c r="E18" s="132"/>
      <c r="F18" s="22">
        <v>0.5</v>
      </c>
      <c r="G18" s="28" t="s">
        <v>21</v>
      </c>
      <c r="H18" s="19"/>
      <c r="I18" s="19"/>
      <c r="J18" s="19"/>
      <c r="K18" s="19"/>
      <c r="L18" s="19"/>
      <c r="M18" s="29" t="s">
        <v>22</v>
      </c>
      <c r="N18" s="130" t="s">
        <v>19</v>
      </c>
      <c r="O18" s="130"/>
      <c r="P18" s="130"/>
      <c r="Q18" s="133" t="s">
        <v>23</v>
      </c>
      <c r="R18" s="133"/>
      <c r="S18" s="133"/>
      <c r="T18" s="130" t="s">
        <v>18</v>
      </c>
      <c r="U18" s="130"/>
      <c r="V18" s="8"/>
    </row>
    <row r="19" spans="1:23" s="1" customFormat="1" x14ac:dyDescent="0.2">
      <c r="A19" s="25"/>
      <c r="B19" s="25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0"/>
      <c r="N19" s="20"/>
      <c r="O19" s="20"/>
      <c r="P19" s="20"/>
      <c r="Q19" s="20"/>
      <c r="R19" s="20"/>
      <c r="S19" s="21"/>
      <c r="T19" s="21"/>
      <c r="U19" s="20"/>
      <c r="V19" s="8"/>
    </row>
    <row r="20" spans="1:23" s="1" customFormat="1" x14ac:dyDescent="0.2">
      <c r="A20" s="9" t="s">
        <v>0</v>
      </c>
      <c r="B20" s="16"/>
      <c r="C20" s="65">
        <v>3.19</v>
      </c>
      <c r="D20" s="65">
        <v>1.3</v>
      </c>
      <c r="E20" s="65">
        <v>0.51</v>
      </c>
      <c r="F20" s="65">
        <v>0.18</v>
      </c>
      <c r="G20" s="65">
        <v>0.08</v>
      </c>
      <c r="H20" s="65">
        <v>0.1</v>
      </c>
      <c r="I20" s="65">
        <v>0.08</v>
      </c>
      <c r="J20" s="65">
        <v>0.05</v>
      </c>
      <c r="K20" s="65">
        <v>0.04</v>
      </c>
      <c r="L20" s="10"/>
      <c r="M20" s="116" t="s">
        <v>11</v>
      </c>
      <c r="N20" s="117"/>
      <c r="O20" s="117"/>
      <c r="P20" s="124" t="s">
        <v>6</v>
      </c>
      <c r="Q20" s="124"/>
      <c r="R20" s="124"/>
      <c r="S20" s="127">
        <f>AVERAGE(C20:K26)</f>
        <v>0.66587301587301562</v>
      </c>
      <c r="T20" s="127"/>
      <c r="U20" s="11" t="s">
        <v>5</v>
      </c>
      <c r="V20" s="8"/>
    </row>
    <row r="21" spans="1:23" s="1" customFormat="1" ht="12.75" x14ac:dyDescent="0.2">
      <c r="A21" s="9"/>
      <c r="B21" s="18"/>
      <c r="C21" s="65">
        <v>3.2</v>
      </c>
      <c r="D21" s="65">
        <v>1.21</v>
      </c>
      <c r="E21" s="65">
        <v>0.51</v>
      </c>
      <c r="F21" s="65">
        <v>0.19</v>
      </c>
      <c r="G21" s="65">
        <v>0.17</v>
      </c>
      <c r="H21" s="65">
        <v>0.13</v>
      </c>
      <c r="I21" s="65">
        <v>0.08</v>
      </c>
      <c r="J21" s="65">
        <v>0.04</v>
      </c>
      <c r="K21" s="65">
        <v>0.03</v>
      </c>
      <c r="L21" s="10"/>
      <c r="M21" s="118"/>
      <c r="N21" s="119"/>
      <c r="O21" s="119"/>
      <c r="P21" s="129" t="s">
        <v>9</v>
      </c>
      <c r="Q21" s="129"/>
      <c r="R21" s="129"/>
      <c r="S21" s="128">
        <f>MEDIAN(C20:K26)</f>
        <v>0.11</v>
      </c>
      <c r="T21" s="128"/>
      <c r="U21" s="13" t="s">
        <v>5</v>
      </c>
      <c r="V21" s="8"/>
    </row>
    <row r="22" spans="1:23" s="1" customFormat="1" ht="12.75" x14ac:dyDescent="0.2">
      <c r="A22" s="9"/>
      <c r="B22" s="18"/>
      <c r="C22" s="65">
        <v>0.83</v>
      </c>
      <c r="D22" s="65">
        <v>1.04</v>
      </c>
      <c r="E22" s="65">
        <v>0.53</v>
      </c>
      <c r="F22" s="65">
        <v>0.36</v>
      </c>
      <c r="G22" s="65">
        <v>0.2</v>
      </c>
      <c r="H22" s="65">
        <v>0.11</v>
      </c>
      <c r="I22" s="65">
        <v>0.05</v>
      </c>
      <c r="J22" s="65">
        <v>0.04</v>
      </c>
      <c r="K22" s="65">
        <v>0.03</v>
      </c>
      <c r="L22" s="10"/>
      <c r="M22" s="118"/>
      <c r="N22" s="119"/>
      <c r="O22" s="119"/>
      <c r="P22" s="129" t="s">
        <v>10</v>
      </c>
      <c r="Q22" s="129"/>
      <c r="R22" s="129"/>
      <c r="S22" s="128">
        <f>SMALL(C20:K26,1)</f>
        <v>0.03</v>
      </c>
      <c r="T22" s="128"/>
      <c r="U22" s="13" t="s">
        <v>5</v>
      </c>
      <c r="V22" s="8"/>
    </row>
    <row r="23" spans="1:23" s="1" customFormat="1" ht="12.75" x14ac:dyDescent="0.2">
      <c r="A23" s="9"/>
      <c r="B23" s="18"/>
      <c r="C23" s="65">
        <v>0.05</v>
      </c>
      <c r="D23" s="65">
        <v>0.89</v>
      </c>
      <c r="E23" s="65">
        <v>0.83</v>
      </c>
      <c r="F23" s="65">
        <v>0.39</v>
      </c>
      <c r="G23" s="65">
        <v>0.12</v>
      </c>
      <c r="H23" s="65">
        <v>7.0000000000000007E-2</v>
      </c>
      <c r="I23" s="65">
        <v>0.06</v>
      </c>
      <c r="J23" s="65">
        <v>0.06</v>
      </c>
      <c r="K23" s="65">
        <v>0.06</v>
      </c>
      <c r="L23" s="10"/>
      <c r="M23" s="118"/>
      <c r="N23" s="119"/>
      <c r="O23" s="119"/>
      <c r="P23" s="129" t="s">
        <v>8</v>
      </c>
      <c r="Q23" s="129"/>
      <c r="R23" s="129"/>
      <c r="S23" s="128">
        <f>LARGE(C20:K26,1)</f>
        <v>6.34</v>
      </c>
      <c r="T23" s="128"/>
      <c r="U23" s="13" t="s">
        <v>5</v>
      </c>
      <c r="V23" s="8"/>
    </row>
    <row r="24" spans="1:23" s="1" customFormat="1" ht="12.75" x14ac:dyDescent="0.2">
      <c r="A24" s="9"/>
      <c r="B24" s="18"/>
      <c r="C24" s="65">
        <v>4.62</v>
      </c>
      <c r="D24" s="65">
        <v>2.2999999999999998</v>
      </c>
      <c r="E24" s="65">
        <v>0.93</v>
      </c>
      <c r="F24" s="65">
        <v>0.33</v>
      </c>
      <c r="G24" s="65">
        <v>0.08</v>
      </c>
      <c r="H24" s="65">
        <v>7.0000000000000007E-2</v>
      </c>
      <c r="I24" s="65">
        <v>0.06</v>
      </c>
      <c r="J24" s="65">
        <v>0.05</v>
      </c>
      <c r="K24" s="65">
        <v>0.06</v>
      </c>
      <c r="L24" s="10"/>
      <c r="M24" s="116" t="s">
        <v>7</v>
      </c>
      <c r="N24" s="117"/>
      <c r="O24" s="117"/>
      <c r="P24" s="124" t="s">
        <v>14</v>
      </c>
      <c r="Q24" s="124"/>
      <c r="R24" s="124"/>
      <c r="S24" s="127">
        <f>S22/S20</f>
        <v>4.5053635280095365E-2</v>
      </c>
      <c r="T24" s="127"/>
      <c r="U24" s="11"/>
      <c r="V24" s="8"/>
    </row>
    <row r="25" spans="1:23" s="1" customFormat="1" x14ac:dyDescent="0.2">
      <c r="A25" s="8"/>
      <c r="C25" s="65">
        <v>6.34</v>
      </c>
      <c r="D25" s="65">
        <v>2.3199999999999998</v>
      </c>
      <c r="E25" s="65">
        <v>0.93</v>
      </c>
      <c r="F25" s="65">
        <v>0.3</v>
      </c>
      <c r="G25" s="65">
        <v>7.0000000000000007E-2</v>
      </c>
      <c r="H25" s="65">
        <v>0.06</v>
      </c>
      <c r="I25" s="65">
        <v>0.05</v>
      </c>
      <c r="J25" s="65">
        <v>0.04</v>
      </c>
      <c r="K25" s="65">
        <v>0.03</v>
      </c>
      <c r="L25" s="10"/>
      <c r="M25" s="120"/>
      <c r="N25" s="121"/>
      <c r="O25" s="121"/>
      <c r="P25" s="123" t="s">
        <v>15</v>
      </c>
      <c r="Q25" s="123"/>
      <c r="R25" s="123"/>
      <c r="S25" s="122">
        <f>S22/S23</f>
        <v>4.7318611987381704E-3</v>
      </c>
      <c r="T25" s="122"/>
      <c r="U25" s="14"/>
      <c r="V25" s="8"/>
    </row>
    <row r="26" spans="1:23" s="1" customFormat="1" ht="12.75" x14ac:dyDescent="0.2">
      <c r="A26" s="12"/>
      <c r="B26" s="18"/>
      <c r="C26" s="65">
        <v>3.75</v>
      </c>
      <c r="D26" s="65">
        <v>1.58</v>
      </c>
      <c r="E26" s="65">
        <v>0.72</v>
      </c>
      <c r="F26" s="65">
        <v>0.23</v>
      </c>
      <c r="G26" s="65">
        <v>7.0000000000000007E-2</v>
      </c>
      <c r="H26" s="65">
        <v>0.05</v>
      </c>
      <c r="I26" s="65">
        <v>0.04</v>
      </c>
      <c r="J26" s="65">
        <v>0.03</v>
      </c>
      <c r="K26" s="65">
        <v>0.03</v>
      </c>
      <c r="L26" s="10"/>
      <c r="M26" s="125" t="s">
        <v>13</v>
      </c>
      <c r="N26" s="126"/>
      <c r="O26" s="126"/>
      <c r="P26" s="126"/>
      <c r="Q26" s="126"/>
      <c r="R26" s="126"/>
      <c r="S26" s="122">
        <f>(COUNTIF(C20:K26,"&gt;2")/COUNT(C20:K26))*100</f>
        <v>11.111111111111111</v>
      </c>
      <c r="T26" s="122"/>
      <c r="U26" s="14" t="s">
        <v>5</v>
      </c>
      <c r="V26" s="8"/>
    </row>
    <row r="27" spans="1:23" s="1" customFormat="1" x14ac:dyDescent="0.2">
      <c r="A27" s="114" t="s">
        <v>12</v>
      </c>
      <c r="B27" s="114"/>
      <c r="C27" s="57">
        <f>AVERAGE(C20:C26)</f>
        <v>3.14</v>
      </c>
      <c r="D27" s="57">
        <f t="shared" ref="D27:K27" si="1">AVERAGE(D20:D26)</f>
        <v>1.5199999999999998</v>
      </c>
      <c r="E27" s="57">
        <f t="shared" si="1"/>
        <v>0.70857142857142852</v>
      </c>
      <c r="F27" s="57">
        <f t="shared" si="1"/>
        <v>0.28285714285714286</v>
      </c>
      <c r="G27" s="57">
        <f t="shared" si="1"/>
        <v>0.11285714285714286</v>
      </c>
      <c r="H27" s="57">
        <f t="shared" si="1"/>
        <v>8.4285714285714297E-2</v>
      </c>
      <c r="I27" s="57">
        <f t="shared" si="1"/>
        <v>0.06</v>
      </c>
      <c r="J27" s="57">
        <f t="shared" si="1"/>
        <v>4.4285714285714275E-2</v>
      </c>
      <c r="K27" s="57">
        <f t="shared" si="1"/>
        <v>0.04</v>
      </c>
      <c r="L27" s="15"/>
      <c r="M27" s="8"/>
      <c r="N27" s="8"/>
      <c r="O27" s="8"/>
      <c r="P27" s="8"/>
      <c r="Q27" s="8"/>
      <c r="R27" s="8"/>
      <c r="S27" s="7"/>
      <c r="T27" s="7"/>
      <c r="U27" s="8"/>
      <c r="V27" s="8"/>
      <c r="W27" s="2"/>
    </row>
    <row r="28" spans="1:23" s="1" customFormat="1" x14ac:dyDescent="0.2">
      <c r="A28" s="7"/>
      <c r="B28" s="7"/>
      <c r="C28" s="68"/>
      <c r="D28" s="68"/>
      <c r="E28" s="68"/>
      <c r="F28" s="68"/>
      <c r="G28" s="68"/>
      <c r="H28" s="68"/>
      <c r="I28" s="68"/>
      <c r="J28" s="68"/>
      <c r="K28" s="68"/>
      <c r="L28" s="8"/>
      <c r="M28" s="8"/>
      <c r="N28" s="8"/>
      <c r="O28" s="8"/>
      <c r="P28" s="8"/>
      <c r="Q28" s="8"/>
      <c r="R28" s="8"/>
      <c r="S28" s="7"/>
      <c r="T28" s="7"/>
      <c r="U28" s="8"/>
      <c r="V28" s="8"/>
    </row>
    <row r="29" spans="1:23" s="1" customFormat="1" x14ac:dyDescent="0.2">
      <c r="A29" s="9" t="s">
        <v>1</v>
      </c>
      <c r="B29" s="16"/>
      <c r="C29" s="65">
        <v>4.1399999999999997</v>
      </c>
      <c r="D29" s="65">
        <v>2.0299999999999998</v>
      </c>
      <c r="E29" s="65">
        <v>1.1200000000000001</v>
      </c>
      <c r="F29" s="65">
        <v>0.67</v>
      </c>
      <c r="G29" s="65">
        <v>0.41</v>
      </c>
      <c r="H29" s="65">
        <v>0.28999999999999998</v>
      </c>
      <c r="I29" s="65">
        <v>0.25</v>
      </c>
      <c r="J29" s="65">
        <v>0.21</v>
      </c>
      <c r="K29" s="65">
        <v>0.15</v>
      </c>
      <c r="L29" s="10"/>
      <c r="M29" s="116" t="s">
        <v>11</v>
      </c>
      <c r="N29" s="117"/>
      <c r="O29" s="117"/>
      <c r="P29" s="124" t="s">
        <v>6</v>
      </c>
      <c r="Q29" s="124"/>
      <c r="R29" s="124"/>
      <c r="S29" s="127">
        <f>AVERAGE(C29:K35)</f>
        <v>1.0582539682539682</v>
      </c>
      <c r="T29" s="127"/>
      <c r="U29" s="11" t="s">
        <v>5</v>
      </c>
      <c r="V29" s="8"/>
    </row>
    <row r="30" spans="1:23" s="1" customFormat="1" ht="12.75" x14ac:dyDescent="0.2">
      <c r="A30" s="12"/>
      <c r="B30" s="18"/>
      <c r="C30" s="65">
        <v>4.2300000000000004</v>
      </c>
      <c r="D30" s="65">
        <v>1.95</v>
      </c>
      <c r="E30" s="65">
        <v>1.1100000000000001</v>
      </c>
      <c r="F30" s="65">
        <v>0.68</v>
      </c>
      <c r="G30" s="65">
        <v>0.46</v>
      </c>
      <c r="H30" s="65">
        <v>0.34</v>
      </c>
      <c r="I30" s="65">
        <v>0.27</v>
      </c>
      <c r="J30" s="65">
        <v>0.2</v>
      </c>
      <c r="K30" s="65">
        <v>0.16</v>
      </c>
      <c r="L30" s="10"/>
      <c r="M30" s="118"/>
      <c r="N30" s="119"/>
      <c r="O30" s="119"/>
      <c r="P30" s="129" t="s">
        <v>9</v>
      </c>
      <c r="Q30" s="129"/>
      <c r="R30" s="129"/>
      <c r="S30" s="128">
        <f>MEDIAN(C29:K35)</f>
        <v>0.44</v>
      </c>
      <c r="T30" s="128"/>
      <c r="U30" s="13" t="s">
        <v>5</v>
      </c>
      <c r="V30" s="8"/>
    </row>
    <row r="31" spans="1:23" s="1" customFormat="1" ht="12.75" x14ac:dyDescent="0.2">
      <c r="A31" s="12"/>
      <c r="B31" s="18"/>
      <c r="C31" s="65">
        <v>1.26</v>
      </c>
      <c r="D31" s="65">
        <v>1.64</v>
      </c>
      <c r="E31" s="65">
        <v>1.07</v>
      </c>
      <c r="F31" s="65">
        <v>0.81</v>
      </c>
      <c r="G31" s="65">
        <v>0.53</v>
      </c>
      <c r="H31" s="65">
        <v>0.34</v>
      </c>
      <c r="I31" s="65">
        <v>0.25</v>
      </c>
      <c r="J31" s="65">
        <v>0.2</v>
      </c>
      <c r="K31" s="65">
        <v>0.18</v>
      </c>
      <c r="L31" s="10"/>
      <c r="M31" s="118"/>
      <c r="N31" s="119"/>
      <c r="O31" s="119"/>
      <c r="P31" s="129" t="s">
        <v>10</v>
      </c>
      <c r="Q31" s="129"/>
      <c r="R31" s="129"/>
      <c r="S31" s="128">
        <f>SMALL(C29:K35,1)</f>
        <v>0.15</v>
      </c>
      <c r="T31" s="128"/>
      <c r="U31" s="13" t="s">
        <v>5</v>
      </c>
      <c r="V31" s="8"/>
    </row>
    <row r="32" spans="1:23" s="1" customFormat="1" ht="12.75" x14ac:dyDescent="0.2">
      <c r="A32" s="12"/>
      <c r="B32" s="18"/>
      <c r="C32" s="65">
        <v>0.39</v>
      </c>
      <c r="D32" s="65">
        <v>1.3</v>
      </c>
      <c r="E32" s="65">
        <v>1.28</v>
      </c>
      <c r="F32" s="65">
        <v>0.85</v>
      </c>
      <c r="G32" s="65">
        <v>0.49</v>
      </c>
      <c r="H32" s="65">
        <v>0.3</v>
      </c>
      <c r="I32" s="65">
        <v>0.24</v>
      </c>
      <c r="J32" s="65">
        <v>0.22</v>
      </c>
      <c r="K32" s="65">
        <v>0.22</v>
      </c>
      <c r="L32" s="10"/>
      <c r="M32" s="118"/>
      <c r="N32" s="119"/>
      <c r="O32" s="119"/>
      <c r="P32" s="129" t="s">
        <v>8</v>
      </c>
      <c r="Q32" s="129"/>
      <c r="R32" s="129"/>
      <c r="S32" s="128">
        <f>LARGE(C29:K35,1)</f>
        <v>7.49</v>
      </c>
      <c r="T32" s="128"/>
      <c r="U32" s="13" t="s">
        <v>5</v>
      </c>
      <c r="V32" s="8"/>
    </row>
    <row r="33" spans="1:22" s="1" customFormat="1" ht="12.75" x14ac:dyDescent="0.2">
      <c r="A33" s="12"/>
      <c r="B33" s="18"/>
      <c r="C33" s="65">
        <v>5.5</v>
      </c>
      <c r="D33" s="65">
        <v>2.87</v>
      </c>
      <c r="E33" s="65">
        <v>1.45</v>
      </c>
      <c r="F33" s="65">
        <v>0.81</v>
      </c>
      <c r="G33" s="65">
        <v>0.45</v>
      </c>
      <c r="H33" s="65">
        <v>0.28000000000000003</v>
      </c>
      <c r="I33" s="65">
        <v>0.24</v>
      </c>
      <c r="J33" s="65">
        <v>0.22</v>
      </c>
      <c r="K33" s="65">
        <v>0.21</v>
      </c>
      <c r="L33" s="10"/>
      <c r="M33" s="116" t="s">
        <v>7</v>
      </c>
      <c r="N33" s="117"/>
      <c r="O33" s="117"/>
      <c r="P33" s="124" t="s">
        <v>14</v>
      </c>
      <c r="Q33" s="124"/>
      <c r="R33" s="124"/>
      <c r="S33" s="127">
        <f>S31/S29</f>
        <v>0.14174291285435728</v>
      </c>
      <c r="T33" s="127"/>
      <c r="U33" s="11"/>
      <c r="V33" s="8"/>
    </row>
    <row r="34" spans="1:22" s="1" customFormat="1" x14ac:dyDescent="0.2">
      <c r="A34" s="8"/>
      <c r="C34" s="65">
        <v>7.49</v>
      </c>
      <c r="D34" s="65">
        <v>3.11</v>
      </c>
      <c r="E34" s="65">
        <v>1.51</v>
      </c>
      <c r="F34" s="65">
        <v>0.8</v>
      </c>
      <c r="G34" s="65">
        <v>0.44</v>
      </c>
      <c r="H34" s="65">
        <v>0.28000000000000003</v>
      </c>
      <c r="I34" s="65">
        <v>0.23</v>
      </c>
      <c r="J34" s="65">
        <v>0.2</v>
      </c>
      <c r="K34" s="65">
        <v>0.18</v>
      </c>
      <c r="L34" s="10"/>
      <c r="M34" s="120"/>
      <c r="N34" s="121"/>
      <c r="O34" s="121"/>
      <c r="P34" s="123" t="s">
        <v>15</v>
      </c>
      <c r="Q34" s="123"/>
      <c r="R34" s="123"/>
      <c r="S34" s="122">
        <f>S31/S32</f>
        <v>2.0026702269692921E-2</v>
      </c>
      <c r="T34" s="122"/>
      <c r="U34" s="14"/>
      <c r="V34" s="8"/>
    </row>
    <row r="35" spans="1:22" s="1" customFormat="1" ht="12.75" x14ac:dyDescent="0.2">
      <c r="A35" s="12"/>
      <c r="B35" s="18"/>
      <c r="C35" s="65">
        <v>4.62</v>
      </c>
      <c r="D35" s="65">
        <v>2.3199999999999998</v>
      </c>
      <c r="E35" s="65">
        <v>1.24</v>
      </c>
      <c r="F35" s="65">
        <v>0.73</v>
      </c>
      <c r="G35" s="65">
        <v>0.41</v>
      </c>
      <c r="H35" s="65">
        <v>0.26</v>
      </c>
      <c r="I35" s="65">
        <v>0.22</v>
      </c>
      <c r="J35" s="65">
        <v>0.19</v>
      </c>
      <c r="K35" s="65">
        <v>0.17</v>
      </c>
      <c r="L35" s="10"/>
      <c r="M35" s="125" t="s">
        <v>13</v>
      </c>
      <c r="N35" s="126"/>
      <c r="O35" s="126"/>
      <c r="P35" s="126"/>
      <c r="Q35" s="126"/>
      <c r="R35" s="126"/>
      <c r="S35" s="122">
        <f>(COUNTIF(C29:K35,"&gt;2")/COUNT(C29:K35))*100</f>
        <v>14.285714285714285</v>
      </c>
      <c r="T35" s="122"/>
      <c r="U35" s="14" t="s">
        <v>5</v>
      </c>
      <c r="V35" s="8"/>
    </row>
    <row r="36" spans="1:22" s="1" customFormat="1" x14ac:dyDescent="0.2">
      <c r="A36" s="114" t="s">
        <v>12</v>
      </c>
      <c r="B36" s="114"/>
      <c r="C36" s="57">
        <f>AVERAGE(C29:C35)</f>
        <v>3.9471428571428575</v>
      </c>
      <c r="D36" s="57">
        <f t="shared" ref="D36" si="2">AVERAGE(D29:D35)</f>
        <v>2.1742857142857139</v>
      </c>
      <c r="E36" s="57">
        <f t="shared" ref="E36" si="3">AVERAGE(E29:E35)</f>
        <v>1.2542857142857144</v>
      </c>
      <c r="F36" s="57">
        <f t="shared" ref="F36" si="4">AVERAGE(F29:F35)</f>
        <v>0.76428571428571423</v>
      </c>
      <c r="G36" s="57">
        <f t="shared" ref="G36" si="5">AVERAGE(G29:G35)</f>
        <v>0.45571428571428568</v>
      </c>
      <c r="H36" s="57">
        <f t="shared" ref="H36" si="6">AVERAGE(H29:H35)</f>
        <v>0.29857142857142854</v>
      </c>
      <c r="I36" s="57">
        <f t="shared" ref="I36" si="7">AVERAGE(I29:I35)</f>
        <v>0.24285714285714285</v>
      </c>
      <c r="J36" s="57">
        <f t="shared" ref="J36" si="8">AVERAGE(J29:J35)</f>
        <v>0.20571428571428571</v>
      </c>
      <c r="K36" s="57">
        <f t="shared" ref="K36" si="9">AVERAGE(K29:K35)</f>
        <v>0.18142857142857141</v>
      </c>
      <c r="L36" s="15"/>
      <c r="M36" s="8"/>
      <c r="N36" s="8"/>
      <c r="O36" s="8"/>
      <c r="P36" s="8"/>
      <c r="Q36" s="8"/>
      <c r="R36" s="8"/>
      <c r="S36" s="7"/>
      <c r="T36" s="7"/>
      <c r="U36" s="8"/>
      <c r="V36" s="8"/>
    </row>
    <row r="37" spans="1:22" s="1" customFormat="1" x14ac:dyDescent="0.2">
      <c r="A37" s="7"/>
      <c r="B37" s="7"/>
      <c r="C37" s="68"/>
      <c r="D37" s="68"/>
      <c r="E37" s="68"/>
      <c r="F37" s="68"/>
      <c r="G37" s="68"/>
      <c r="H37" s="68"/>
      <c r="I37" s="68"/>
      <c r="J37" s="68"/>
      <c r="K37" s="68"/>
      <c r="L37" s="8"/>
      <c r="M37" s="8"/>
      <c r="N37" s="8"/>
      <c r="O37" s="8"/>
      <c r="P37" s="8"/>
      <c r="Q37" s="8"/>
      <c r="R37" s="8"/>
      <c r="S37" s="7"/>
      <c r="T37" s="7"/>
      <c r="U37" s="8"/>
      <c r="V37" s="8"/>
    </row>
    <row r="38" spans="1:22" s="1" customFormat="1" x14ac:dyDescent="0.2">
      <c r="A38" s="9" t="s">
        <v>2</v>
      </c>
      <c r="B38" s="16"/>
      <c r="C38" s="65">
        <v>4.43</v>
      </c>
      <c r="D38" s="65">
        <v>2.35</v>
      </c>
      <c r="E38" s="65">
        <v>1.39</v>
      </c>
      <c r="F38" s="65">
        <v>0.89</v>
      </c>
      <c r="G38" s="65">
        <v>0.61</v>
      </c>
      <c r="H38" s="65">
        <v>0.44</v>
      </c>
      <c r="I38" s="65">
        <v>0.34</v>
      </c>
      <c r="J38" s="65">
        <v>0.26</v>
      </c>
      <c r="K38" s="65">
        <v>0.2</v>
      </c>
      <c r="L38" s="10"/>
      <c r="M38" s="116" t="s">
        <v>11</v>
      </c>
      <c r="N38" s="117"/>
      <c r="O38" s="117"/>
      <c r="P38" s="124" t="s">
        <v>6</v>
      </c>
      <c r="Q38" s="124"/>
      <c r="R38" s="124"/>
      <c r="S38" s="127">
        <f>AVERAGE(C38:K44)</f>
        <v>1.2569841269841275</v>
      </c>
      <c r="T38" s="127"/>
      <c r="U38" s="11" t="s">
        <v>5</v>
      </c>
      <c r="V38" s="8"/>
    </row>
    <row r="39" spans="1:22" s="1" customFormat="1" ht="12.75" x14ac:dyDescent="0.2">
      <c r="A39" s="12"/>
      <c r="B39" s="18"/>
      <c r="C39" s="65">
        <v>4.6500000000000004</v>
      </c>
      <c r="D39" s="65">
        <v>2.37</v>
      </c>
      <c r="E39" s="65">
        <v>1.41</v>
      </c>
      <c r="F39" s="65">
        <v>0.98</v>
      </c>
      <c r="G39" s="65">
        <v>0.68</v>
      </c>
      <c r="H39" s="65">
        <v>0.48</v>
      </c>
      <c r="I39" s="65">
        <v>0.36</v>
      </c>
      <c r="J39" s="65">
        <v>0.26</v>
      </c>
      <c r="K39" s="65">
        <v>0.22</v>
      </c>
      <c r="L39" s="10"/>
      <c r="M39" s="118"/>
      <c r="N39" s="119"/>
      <c r="O39" s="119"/>
      <c r="P39" s="129" t="s">
        <v>9</v>
      </c>
      <c r="Q39" s="129"/>
      <c r="R39" s="129"/>
      <c r="S39" s="128">
        <f>MEDIAN(C38:K44)</f>
        <v>0.65</v>
      </c>
      <c r="T39" s="128"/>
      <c r="U39" s="13" t="s">
        <v>5</v>
      </c>
      <c r="V39" s="8"/>
    </row>
    <row r="40" spans="1:22" s="1" customFormat="1" ht="12.75" x14ac:dyDescent="0.2">
      <c r="A40" s="12"/>
      <c r="B40" s="18"/>
      <c r="C40" s="65">
        <v>2.35</v>
      </c>
      <c r="D40" s="65">
        <v>1.9</v>
      </c>
      <c r="E40" s="65">
        <v>1.42</v>
      </c>
      <c r="F40" s="65">
        <v>1.07</v>
      </c>
      <c r="G40" s="65">
        <v>0.73</v>
      </c>
      <c r="H40" s="65">
        <v>0.5</v>
      </c>
      <c r="I40" s="65">
        <v>0.35</v>
      </c>
      <c r="J40" s="65">
        <v>0.26</v>
      </c>
      <c r="K40" s="65">
        <v>0.22</v>
      </c>
      <c r="L40" s="10"/>
      <c r="M40" s="118"/>
      <c r="N40" s="119"/>
      <c r="O40" s="119"/>
      <c r="P40" s="129" t="s">
        <v>10</v>
      </c>
      <c r="Q40" s="129"/>
      <c r="R40" s="129"/>
      <c r="S40" s="128">
        <f>SMALL(C38:K44,1)</f>
        <v>0.2</v>
      </c>
      <c r="T40" s="128"/>
      <c r="U40" s="13" t="s">
        <v>5</v>
      </c>
      <c r="V40" s="8"/>
    </row>
    <row r="41" spans="1:22" s="1" customFormat="1" ht="12.75" x14ac:dyDescent="0.2">
      <c r="A41" s="12"/>
      <c r="B41" s="18"/>
      <c r="C41" s="65">
        <v>0.69</v>
      </c>
      <c r="D41" s="65">
        <v>1.88</v>
      </c>
      <c r="E41" s="65">
        <v>1.59</v>
      </c>
      <c r="F41" s="65">
        <v>1.07</v>
      </c>
      <c r="G41" s="65">
        <v>0.7</v>
      </c>
      <c r="H41" s="65">
        <v>0.49</v>
      </c>
      <c r="I41" s="65">
        <v>0.34</v>
      </c>
      <c r="J41" s="65">
        <v>0.27</v>
      </c>
      <c r="K41" s="65">
        <v>0.25</v>
      </c>
      <c r="L41" s="10"/>
      <c r="M41" s="118"/>
      <c r="N41" s="119"/>
      <c r="O41" s="119"/>
      <c r="P41" s="129" t="s">
        <v>8</v>
      </c>
      <c r="Q41" s="129"/>
      <c r="R41" s="129"/>
      <c r="S41" s="128">
        <f>LARGE(C38:K44,1)</f>
        <v>7.74</v>
      </c>
      <c r="T41" s="128"/>
      <c r="U41" s="13" t="s">
        <v>5</v>
      </c>
      <c r="V41" s="8"/>
    </row>
    <row r="42" spans="1:22" s="1" customFormat="1" ht="12.75" x14ac:dyDescent="0.2">
      <c r="A42" s="12"/>
      <c r="B42" s="18"/>
      <c r="C42" s="65">
        <v>5.64</v>
      </c>
      <c r="D42" s="65">
        <v>3.1</v>
      </c>
      <c r="E42" s="65">
        <v>1.7</v>
      </c>
      <c r="F42" s="65">
        <v>1.02</v>
      </c>
      <c r="G42" s="65">
        <v>0.65</v>
      </c>
      <c r="H42" s="65">
        <v>0.45</v>
      </c>
      <c r="I42" s="65">
        <v>0.33</v>
      </c>
      <c r="J42" s="65">
        <v>0.26</v>
      </c>
      <c r="K42" s="65">
        <v>0.25</v>
      </c>
      <c r="L42" s="10"/>
      <c r="M42" s="116" t="s">
        <v>7</v>
      </c>
      <c r="N42" s="117"/>
      <c r="O42" s="117"/>
      <c r="P42" s="124" t="s">
        <v>14</v>
      </c>
      <c r="Q42" s="124"/>
      <c r="R42" s="124"/>
      <c r="S42" s="127">
        <f>S40/S38</f>
        <v>0.15911099886349281</v>
      </c>
      <c r="T42" s="127"/>
      <c r="U42" s="11"/>
      <c r="V42" s="8"/>
    </row>
    <row r="43" spans="1:22" s="1" customFormat="1" x14ac:dyDescent="0.2">
      <c r="A43" s="8"/>
      <c r="C43" s="65">
        <v>7.74</v>
      </c>
      <c r="D43" s="65">
        <v>3.41</v>
      </c>
      <c r="E43" s="65">
        <v>1.76</v>
      </c>
      <c r="F43" s="65">
        <v>1.01</v>
      </c>
      <c r="G43" s="65">
        <v>0.63</v>
      </c>
      <c r="H43" s="65">
        <v>0.44</v>
      </c>
      <c r="I43" s="65">
        <v>0.31</v>
      </c>
      <c r="J43" s="65">
        <v>0.24</v>
      </c>
      <c r="K43" s="65">
        <v>0.22</v>
      </c>
      <c r="L43" s="10"/>
      <c r="M43" s="120"/>
      <c r="N43" s="121"/>
      <c r="O43" s="121"/>
      <c r="P43" s="123" t="s">
        <v>15</v>
      </c>
      <c r="Q43" s="123"/>
      <c r="R43" s="123"/>
      <c r="S43" s="122">
        <f>S40/S41</f>
        <v>2.5839793281653749E-2</v>
      </c>
      <c r="T43" s="122"/>
      <c r="U43" s="14"/>
      <c r="V43" s="8"/>
    </row>
    <row r="44" spans="1:22" s="1" customFormat="1" ht="12.75" x14ac:dyDescent="0.2">
      <c r="A44" s="12"/>
      <c r="B44" s="18"/>
      <c r="C44" s="65">
        <v>4.88</v>
      </c>
      <c r="D44" s="65">
        <v>2.59</v>
      </c>
      <c r="E44" s="65">
        <v>1.5</v>
      </c>
      <c r="F44" s="65">
        <v>0.9</v>
      </c>
      <c r="G44" s="65">
        <v>0.61</v>
      </c>
      <c r="H44" s="65">
        <v>0.42</v>
      </c>
      <c r="I44" s="65">
        <v>0.3</v>
      </c>
      <c r="J44" s="65">
        <v>0.23</v>
      </c>
      <c r="K44" s="65">
        <v>0.2</v>
      </c>
      <c r="L44" s="10"/>
      <c r="M44" s="125" t="s">
        <v>13</v>
      </c>
      <c r="N44" s="126"/>
      <c r="O44" s="126"/>
      <c r="P44" s="126"/>
      <c r="Q44" s="126"/>
      <c r="R44" s="126"/>
      <c r="S44" s="122">
        <f>(COUNTIF(C38:K44,"&gt;2")/COUNT(C38:K44))*100</f>
        <v>17.460317460317459</v>
      </c>
      <c r="T44" s="122"/>
      <c r="U44" s="14" t="s">
        <v>5</v>
      </c>
      <c r="V44" s="8"/>
    </row>
    <row r="45" spans="1:22" s="1" customFormat="1" x14ac:dyDescent="0.2">
      <c r="A45" s="114" t="s">
        <v>12</v>
      </c>
      <c r="B45" s="114"/>
      <c r="C45" s="57">
        <f>AVERAGE(C38:C44)</f>
        <v>4.34</v>
      </c>
      <c r="D45" s="57">
        <f t="shared" ref="D45" si="10">AVERAGE(D38:D44)</f>
        <v>2.5142857142857147</v>
      </c>
      <c r="E45" s="57">
        <f t="shared" ref="E45" si="11">AVERAGE(E38:E44)</f>
        <v>1.5385714285714285</v>
      </c>
      <c r="F45" s="57">
        <f t="shared" ref="F45" si="12">AVERAGE(F38:F44)</f>
        <v>0.99142857142857166</v>
      </c>
      <c r="G45" s="57">
        <f t="shared" ref="G45" si="13">AVERAGE(G38:G44)</f>
        <v>0.65857142857142847</v>
      </c>
      <c r="H45" s="57">
        <f t="shared" ref="H45" si="14">AVERAGE(H38:H44)</f>
        <v>0.45999999999999996</v>
      </c>
      <c r="I45" s="57">
        <f t="shared" ref="I45" si="15">AVERAGE(I38:I44)</f>
        <v>0.3328571428571428</v>
      </c>
      <c r="J45" s="57">
        <f t="shared" ref="J45" si="16">AVERAGE(J38:J44)</f>
        <v>0.25428571428571428</v>
      </c>
      <c r="K45" s="57">
        <f t="shared" ref="K45" si="17">AVERAGE(K38:K44)</f>
        <v>0.22285714285714286</v>
      </c>
      <c r="L45" s="15"/>
      <c r="M45" s="8"/>
      <c r="N45" s="8"/>
      <c r="O45" s="8"/>
      <c r="P45" s="8"/>
      <c r="Q45" s="8"/>
      <c r="R45" s="8"/>
      <c r="S45" s="7"/>
      <c r="T45" s="7"/>
      <c r="U45" s="8"/>
      <c r="V45" s="8"/>
    </row>
    <row r="46" spans="1:22" s="1" customFormat="1" x14ac:dyDescent="0.2">
      <c r="A46" s="7"/>
      <c r="B46" s="7"/>
      <c r="C46" s="68"/>
      <c r="D46" s="68"/>
      <c r="E46" s="68"/>
      <c r="F46" s="68"/>
      <c r="G46" s="68"/>
      <c r="H46" s="68"/>
      <c r="I46" s="68"/>
      <c r="J46" s="68"/>
      <c r="K46" s="68"/>
      <c r="L46" s="8"/>
      <c r="M46" s="8"/>
      <c r="N46" s="8"/>
      <c r="O46" s="8"/>
      <c r="P46" s="8"/>
      <c r="Q46" s="8"/>
      <c r="R46" s="8"/>
      <c r="S46" s="7"/>
      <c r="T46" s="7"/>
      <c r="U46" s="8"/>
      <c r="V46" s="8"/>
    </row>
    <row r="47" spans="1:22" s="1" customFormat="1" x14ac:dyDescent="0.2">
      <c r="A47" s="9" t="s">
        <v>3</v>
      </c>
      <c r="B47" s="16"/>
      <c r="C47" s="65">
        <v>4.74</v>
      </c>
      <c r="D47" s="65">
        <v>2.61</v>
      </c>
      <c r="E47" s="65">
        <v>1.62</v>
      </c>
      <c r="F47" s="65">
        <v>1.08</v>
      </c>
      <c r="G47" s="65">
        <v>0.77</v>
      </c>
      <c r="H47" s="65">
        <v>0.56999999999999995</v>
      </c>
      <c r="I47" s="65">
        <v>0.45</v>
      </c>
      <c r="J47" s="65">
        <v>0.35</v>
      </c>
      <c r="K47" s="65">
        <v>0.26</v>
      </c>
      <c r="L47" s="10"/>
      <c r="M47" s="116" t="s">
        <v>11</v>
      </c>
      <c r="N47" s="117"/>
      <c r="O47" s="117"/>
      <c r="P47" s="124" t="s">
        <v>6</v>
      </c>
      <c r="Q47" s="124"/>
      <c r="R47" s="124"/>
      <c r="S47" s="127">
        <f>AVERAGE(C47:K53)</f>
        <v>1.4139682539682539</v>
      </c>
      <c r="T47" s="127"/>
      <c r="U47" s="11" t="s">
        <v>5</v>
      </c>
      <c r="V47" s="8"/>
    </row>
    <row r="48" spans="1:22" s="1" customFormat="1" ht="12.75" x14ac:dyDescent="0.2">
      <c r="A48" s="12"/>
      <c r="B48" s="18"/>
      <c r="C48" s="65">
        <v>5.04</v>
      </c>
      <c r="D48" s="65">
        <v>2.66</v>
      </c>
      <c r="E48" s="65">
        <v>1.64</v>
      </c>
      <c r="F48" s="65">
        <v>1.17</v>
      </c>
      <c r="G48" s="65">
        <v>0.83</v>
      </c>
      <c r="H48" s="65">
        <v>0.61</v>
      </c>
      <c r="I48" s="65">
        <v>0.48</v>
      </c>
      <c r="J48" s="65">
        <v>0.36</v>
      </c>
      <c r="K48" s="65">
        <v>0.28999999999999998</v>
      </c>
      <c r="L48" s="10"/>
      <c r="M48" s="118"/>
      <c r="N48" s="119"/>
      <c r="O48" s="119"/>
      <c r="P48" s="129" t="s">
        <v>9</v>
      </c>
      <c r="Q48" s="129"/>
      <c r="R48" s="129"/>
      <c r="S48" s="128">
        <f>MEDIAN(C47:K53)</f>
        <v>0.78</v>
      </c>
      <c r="T48" s="128"/>
      <c r="U48" s="13" t="s">
        <v>5</v>
      </c>
      <c r="V48" s="8"/>
    </row>
    <row r="49" spans="1:22" s="1" customFormat="1" ht="12.75" x14ac:dyDescent="0.2">
      <c r="A49" s="12"/>
      <c r="B49" s="18"/>
      <c r="C49" s="65">
        <v>2.54</v>
      </c>
      <c r="D49" s="65">
        <v>2.12</v>
      </c>
      <c r="E49" s="65">
        <v>1.61</v>
      </c>
      <c r="F49" s="65">
        <v>1.23</v>
      </c>
      <c r="G49" s="65">
        <v>0.88</v>
      </c>
      <c r="H49" s="65">
        <v>0.64</v>
      </c>
      <c r="I49" s="65">
        <v>0.48</v>
      </c>
      <c r="J49" s="65">
        <v>0.37</v>
      </c>
      <c r="K49" s="65">
        <v>0.3</v>
      </c>
      <c r="L49" s="10"/>
      <c r="M49" s="118"/>
      <c r="N49" s="119"/>
      <c r="O49" s="119"/>
      <c r="P49" s="129" t="s">
        <v>10</v>
      </c>
      <c r="Q49" s="129"/>
      <c r="R49" s="129"/>
      <c r="S49" s="128">
        <f>SMALL(C47:K53,1)</f>
        <v>0.26</v>
      </c>
      <c r="T49" s="128"/>
      <c r="U49" s="13" t="s">
        <v>5</v>
      </c>
      <c r="V49" s="8"/>
    </row>
    <row r="50" spans="1:22" s="1" customFormat="1" ht="12.75" x14ac:dyDescent="0.2">
      <c r="A50" s="12"/>
      <c r="B50" s="18"/>
      <c r="C50" s="65">
        <v>0.75</v>
      </c>
      <c r="D50" s="65">
        <v>1.99</v>
      </c>
      <c r="E50" s="65">
        <v>1.74</v>
      </c>
      <c r="F50" s="65">
        <v>1.23</v>
      </c>
      <c r="G50" s="65">
        <v>0.86</v>
      </c>
      <c r="H50" s="65">
        <v>0.63</v>
      </c>
      <c r="I50" s="65">
        <v>0.47</v>
      </c>
      <c r="J50" s="65">
        <v>0.38</v>
      </c>
      <c r="K50" s="65">
        <v>0.33</v>
      </c>
      <c r="L50" s="10"/>
      <c r="M50" s="118"/>
      <c r="N50" s="119"/>
      <c r="O50" s="119"/>
      <c r="P50" s="129" t="s">
        <v>8</v>
      </c>
      <c r="Q50" s="129"/>
      <c r="R50" s="129"/>
      <c r="S50" s="128">
        <f>LARGE(C47:K53,1)</f>
        <v>8.09</v>
      </c>
      <c r="T50" s="128"/>
      <c r="U50" s="13" t="s">
        <v>5</v>
      </c>
      <c r="V50" s="8"/>
    </row>
    <row r="51" spans="1:22" s="1" customFormat="1" ht="12.75" x14ac:dyDescent="0.2">
      <c r="A51" s="12"/>
      <c r="B51" s="18"/>
      <c r="C51" s="65">
        <v>5.84</v>
      </c>
      <c r="D51" s="65">
        <v>3.26</v>
      </c>
      <c r="E51" s="65">
        <v>1.88</v>
      </c>
      <c r="F51" s="65">
        <v>1.19</v>
      </c>
      <c r="G51" s="65">
        <v>0.81</v>
      </c>
      <c r="H51" s="65">
        <v>0.59</v>
      </c>
      <c r="I51" s="65">
        <v>0.46</v>
      </c>
      <c r="J51" s="65">
        <v>0.37</v>
      </c>
      <c r="K51" s="65">
        <v>0.32</v>
      </c>
      <c r="L51" s="10"/>
      <c r="M51" s="116" t="s">
        <v>7</v>
      </c>
      <c r="N51" s="117"/>
      <c r="O51" s="117"/>
      <c r="P51" s="124" t="s">
        <v>14</v>
      </c>
      <c r="Q51" s="124"/>
      <c r="R51" s="124"/>
      <c r="S51" s="127">
        <f>S49/S47</f>
        <v>0.18387965873372253</v>
      </c>
      <c r="T51" s="127"/>
      <c r="U51" s="11"/>
      <c r="V51" s="8"/>
    </row>
    <row r="52" spans="1:22" s="1" customFormat="1" x14ac:dyDescent="0.2">
      <c r="A52" s="8"/>
      <c r="C52" s="65">
        <v>8.09</v>
      </c>
      <c r="D52" s="65">
        <v>3.67</v>
      </c>
      <c r="E52" s="65">
        <v>1.96</v>
      </c>
      <c r="F52" s="65">
        <v>1.19</v>
      </c>
      <c r="G52" s="65">
        <v>0.78</v>
      </c>
      <c r="H52" s="65">
        <v>0.57999999999999996</v>
      </c>
      <c r="I52" s="65">
        <v>0.43</v>
      </c>
      <c r="J52" s="65">
        <v>0.34</v>
      </c>
      <c r="K52" s="65">
        <v>0.28999999999999998</v>
      </c>
      <c r="L52" s="10"/>
      <c r="M52" s="120"/>
      <c r="N52" s="121"/>
      <c r="O52" s="121"/>
      <c r="P52" s="123" t="s">
        <v>15</v>
      </c>
      <c r="Q52" s="123"/>
      <c r="R52" s="123"/>
      <c r="S52" s="122">
        <f>S49/S50</f>
        <v>3.2138442521631644E-2</v>
      </c>
      <c r="T52" s="122"/>
      <c r="U52" s="14"/>
      <c r="V52" s="8"/>
    </row>
    <row r="53" spans="1:22" s="1" customFormat="1" ht="12.75" x14ac:dyDescent="0.2">
      <c r="A53" s="12"/>
      <c r="B53" s="18"/>
      <c r="C53" s="65">
        <v>5.12</v>
      </c>
      <c r="D53" s="65">
        <v>2.79</v>
      </c>
      <c r="E53" s="65">
        <v>1.69</v>
      </c>
      <c r="F53" s="65">
        <v>1.07</v>
      </c>
      <c r="G53" s="65">
        <v>0.73</v>
      </c>
      <c r="H53" s="65">
        <v>0.54</v>
      </c>
      <c r="I53" s="65">
        <v>0.41</v>
      </c>
      <c r="J53" s="65">
        <v>0.33</v>
      </c>
      <c r="K53" s="65">
        <v>0.27</v>
      </c>
      <c r="L53" s="10"/>
      <c r="M53" s="125" t="s">
        <v>13</v>
      </c>
      <c r="N53" s="126"/>
      <c r="O53" s="126"/>
      <c r="P53" s="126"/>
      <c r="Q53" s="126"/>
      <c r="R53" s="126"/>
      <c r="S53" s="122">
        <f>(COUNTIF(C47:K53,"&gt;2")/COUNT(C47:K53))*100</f>
        <v>19.047619047619047</v>
      </c>
      <c r="T53" s="122"/>
      <c r="U53" s="14" t="s">
        <v>5</v>
      </c>
      <c r="V53" s="8"/>
    </row>
    <row r="54" spans="1:22" s="1" customFormat="1" x14ac:dyDescent="0.2">
      <c r="A54" s="114" t="s">
        <v>12</v>
      </c>
      <c r="B54" s="114"/>
      <c r="C54" s="57">
        <f>AVERAGE(C47:C53)</f>
        <v>4.5885714285714281</v>
      </c>
      <c r="D54" s="57">
        <f t="shared" ref="D54" si="18">AVERAGE(D47:D53)</f>
        <v>2.7285714285714282</v>
      </c>
      <c r="E54" s="57">
        <f t="shared" ref="E54" si="19">AVERAGE(E47:E53)</f>
        <v>1.7342857142857142</v>
      </c>
      <c r="F54" s="57">
        <f t="shared" ref="F54" si="20">AVERAGE(F47:F53)</f>
        <v>1.1657142857142857</v>
      </c>
      <c r="G54" s="57">
        <f t="shared" ref="G54" si="21">AVERAGE(G47:G53)</f>
        <v>0.80857142857142861</v>
      </c>
      <c r="H54" s="57">
        <f t="shared" ref="H54" si="22">AVERAGE(H47:H53)</f>
        <v>0.59428571428571431</v>
      </c>
      <c r="I54" s="57">
        <f t="shared" ref="I54" si="23">AVERAGE(I47:I53)</f>
        <v>0.45428571428571429</v>
      </c>
      <c r="J54" s="57">
        <f t="shared" ref="J54" si="24">AVERAGE(J47:J53)</f>
        <v>0.35714285714285715</v>
      </c>
      <c r="K54" s="57">
        <f t="shared" ref="K54" si="25">AVERAGE(K47:K53)</f>
        <v>0.29428571428571437</v>
      </c>
      <c r="L54" s="15"/>
      <c r="M54" s="8"/>
      <c r="N54" s="8"/>
      <c r="O54" s="8"/>
      <c r="P54" s="8"/>
      <c r="Q54" s="8"/>
      <c r="R54" s="8"/>
      <c r="S54" s="7"/>
      <c r="T54" s="7"/>
      <c r="U54" s="8"/>
      <c r="V54" s="8"/>
    </row>
    <row r="55" spans="1:22" s="1" customFormat="1" x14ac:dyDescent="0.2">
      <c r="A55" s="7"/>
      <c r="B55" s="7"/>
      <c r="C55" s="68"/>
      <c r="D55" s="68"/>
      <c r="E55" s="68"/>
      <c r="F55" s="68"/>
      <c r="G55" s="68"/>
      <c r="H55" s="68"/>
      <c r="I55" s="68"/>
      <c r="J55" s="68"/>
      <c r="K55" s="68"/>
      <c r="L55" s="8"/>
      <c r="M55" s="8"/>
      <c r="N55" s="8"/>
      <c r="O55" s="8"/>
      <c r="P55" s="8"/>
      <c r="Q55" s="8"/>
      <c r="R55" s="8"/>
      <c r="S55" s="7"/>
      <c r="T55" s="7"/>
      <c r="U55" s="8"/>
      <c r="V55" s="8"/>
    </row>
    <row r="56" spans="1:22" s="1" customFormat="1" x14ac:dyDescent="0.2">
      <c r="A56" s="9" t="s">
        <v>4</v>
      </c>
      <c r="B56" s="17">
        <v>6.62</v>
      </c>
      <c r="C56" s="65">
        <v>6.94</v>
      </c>
      <c r="D56" s="65">
        <v>3.85</v>
      </c>
      <c r="E56" s="65">
        <v>2.3199999999999998</v>
      </c>
      <c r="F56" s="65">
        <v>1.49</v>
      </c>
      <c r="G56" s="65">
        <v>1.02</v>
      </c>
      <c r="H56" s="65">
        <v>0.77</v>
      </c>
      <c r="I56" s="65">
        <v>0.62</v>
      </c>
      <c r="J56" s="65">
        <v>0.49</v>
      </c>
      <c r="K56" s="65">
        <v>0.38</v>
      </c>
      <c r="L56" s="10"/>
      <c r="M56" s="116" t="s">
        <v>11</v>
      </c>
      <c r="N56" s="117"/>
      <c r="O56" s="117"/>
      <c r="P56" s="124" t="s">
        <v>6</v>
      </c>
      <c r="Q56" s="124"/>
      <c r="R56" s="124"/>
      <c r="S56" s="127">
        <f>AVERAGE(C56:K62)</f>
        <v>1.7492063492063492</v>
      </c>
      <c r="T56" s="127"/>
      <c r="U56" s="11" t="s">
        <v>5</v>
      </c>
      <c r="V56" s="8"/>
    </row>
    <row r="57" spans="1:22" s="1" customFormat="1" ht="12.75" x14ac:dyDescent="0.2">
      <c r="A57" s="12"/>
      <c r="B57" s="17">
        <v>7.59</v>
      </c>
      <c r="C57" s="65">
        <v>7.87</v>
      </c>
      <c r="D57" s="65">
        <v>3.97</v>
      </c>
      <c r="E57" s="65">
        <v>2.4</v>
      </c>
      <c r="F57" s="65">
        <v>1.62</v>
      </c>
      <c r="G57" s="65">
        <v>1.1100000000000001</v>
      </c>
      <c r="H57" s="65">
        <v>0.83</v>
      </c>
      <c r="I57" s="65">
        <v>0.66</v>
      </c>
      <c r="J57" s="65">
        <v>0.52</v>
      </c>
      <c r="K57" s="65">
        <v>0.46</v>
      </c>
      <c r="L57" s="10"/>
      <c r="M57" s="118"/>
      <c r="N57" s="119"/>
      <c r="O57" s="119"/>
      <c r="P57" s="129" t="s">
        <v>9</v>
      </c>
      <c r="Q57" s="129"/>
      <c r="R57" s="129"/>
      <c r="S57" s="128">
        <f>MEDIAN(C56:K62)</f>
        <v>1.05</v>
      </c>
      <c r="T57" s="128"/>
      <c r="U57" s="13" t="s">
        <v>5</v>
      </c>
      <c r="V57" s="8"/>
    </row>
    <row r="58" spans="1:22" s="1" customFormat="1" ht="12.75" x14ac:dyDescent="0.2">
      <c r="A58" s="12"/>
      <c r="B58" s="17">
        <v>3.15</v>
      </c>
      <c r="C58" s="65">
        <v>3.41</v>
      </c>
      <c r="D58" s="65">
        <v>2.9</v>
      </c>
      <c r="E58" s="65">
        <v>2.23</v>
      </c>
      <c r="F58" s="65">
        <v>1.63</v>
      </c>
      <c r="G58" s="65">
        <v>1.1499999999999999</v>
      </c>
      <c r="H58" s="65">
        <v>0.84</v>
      </c>
      <c r="I58" s="65">
        <v>0.66</v>
      </c>
      <c r="J58" s="65">
        <v>0.54</v>
      </c>
      <c r="K58" s="65">
        <v>0.48</v>
      </c>
      <c r="L58" s="10"/>
      <c r="M58" s="118"/>
      <c r="N58" s="119"/>
      <c r="O58" s="119"/>
      <c r="P58" s="129" t="s">
        <v>10</v>
      </c>
      <c r="Q58" s="129"/>
      <c r="R58" s="129"/>
      <c r="S58" s="128">
        <f>SMALL(C56:K62,1)</f>
        <v>0.38</v>
      </c>
      <c r="T58" s="128"/>
      <c r="U58" s="13" t="s">
        <v>5</v>
      </c>
      <c r="V58" s="8"/>
    </row>
    <row r="59" spans="1:22" s="1" customFormat="1" ht="12.75" x14ac:dyDescent="0.2">
      <c r="A59" s="12"/>
      <c r="B59" s="17">
        <v>0.5</v>
      </c>
      <c r="C59" s="65">
        <v>0.71</v>
      </c>
      <c r="D59" s="65">
        <v>2.25</v>
      </c>
      <c r="E59" s="65">
        <v>2.14</v>
      </c>
      <c r="F59" s="65">
        <v>1.59</v>
      </c>
      <c r="G59" s="65">
        <v>1.1399999999999999</v>
      </c>
      <c r="H59" s="65">
        <v>0.84</v>
      </c>
      <c r="I59" s="65">
        <v>0.67</v>
      </c>
      <c r="J59" s="65">
        <v>0.56000000000000005</v>
      </c>
      <c r="K59" s="65">
        <v>0.51</v>
      </c>
      <c r="L59" s="10"/>
      <c r="M59" s="118"/>
      <c r="N59" s="119"/>
      <c r="O59" s="119"/>
      <c r="P59" s="129" t="s">
        <v>8</v>
      </c>
      <c r="Q59" s="129"/>
      <c r="R59" s="129"/>
      <c r="S59" s="128">
        <f>LARGE(C56:K62,1)</f>
        <v>7.88</v>
      </c>
      <c r="T59" s="128"/>
      <c r="U59" s="13" t="s">
        <v>5</v>
      </c>
      <c r="V59" s="8"/>
    </row>
    <row r="60" spans="1:22" s="1" customFormat="1" ht="12.75" x14ac:dyDescent="0.2">
      <c r="A60" s="32"/>
      <c r="B60" s="17"/>
      <c r="C60" s="65">
        <v>5.1100000000000003</v>
      </c>
      <c r="D60" s="65">
        <v>3.04</v>
      </c>
      <c r="E60" s="65">
        <v>2.17</v>
      </c>
      <c r="F60" s="65">
        <v>1.56</v>
      </c>
      <c r="G60" s="65">
        <v>1.1000000000000001</v>
      </c>
      <c r="H60" s="65">
        <v>0.83</v>
      </c>
      <c r="I60" s="65">
        <v>0.65</v>
      </c>
      <c r="J60" s="65">
        <v>0.55000000000000004</v>
      </c>
      <c r="K60" s="65">
        <v>0.49</v>
      </c>
      <c r="L60" s="10"/>
      <c r="M60" s="116" t="s">
        <v>7</v>
      </c>
      <c r="N60" s="117"/>
      <c r="O60" s="117"/>
      <c r="P60" s="124" t="s">
        <v>14</v>
      </c>
      <c r="Q60" s="124"/>
      <c r="R60" s="124"/>
      <c r="S60" s="127">
        <f>S58/S56</f>
        <v>0.21724137931034482</v>
      </c>
      <c r="T60" s="127"/>
      <c r="U60" s="11"/>
      <c r="V60" s="8"/>
    </row>
    <row r="61" spans="1:22" s="1" customFormat="1" x14ac:dyDescent="0.2">
      <c r="A61" s="115"/>
      <c r="B61" s="115"/>
      <c r="C61" s="65">
        <v>7.88</v>
      </c>
      <c r="D61" s="65">
        <v>3.64</v>
      </c>
      <c r="E61" s="65">
        <v>2.19</v>
      </c>
      <c r="F61" s="65">
        <v>1.53</v>
      </c>
      <c r="G61" s="65">
        <v>1.05</v>
      </c>
      <c r="H61" s="65">
        <v>0.79</v>
      </c>
      <c r="I61" s="65">
        <v>0.62</v>
      </c>
      <c r="J61" s="65">
        <v>0.5</v>
      </c>
      <c r="K61" s="65">
        <v>0.44</v>
      </c>
      <c r="L61" s="10"/>
      <c r="M61" s="120"/>
      <c r="N61" s="121"/>
      <c r="O61" s="121"/>
      <c r="P61" s="123" t="s">
        <v>15</v>
      </c>
      <c r="Q61" s="123"/>
      <c r="R61" s="123"/>
      <c r="S61" s="122">
        <f>S58/S59</f>
        <v>4.8223350253807105E-2</v>
      </c>
      <c r="T61" s="122"/>
      <c r="U61" s="14"/>
      <c r="V61" s="8"/>
    </row>
    <row r="62" spans="1:22" s="1" customFormat="1" ht="12.75" x14ac:dyDescent="0.2">
      <c r="A62" s="12"/>
      <c r="B62" s="18"/>
      <c r="C62" s="65">
        <v>5.03</v>
      </c>
      <c r="D62" s="65">
        <v>2.91</v>
      </c>
      <c r="E62" s="65">
        <v>1.94</v>
      </c>
      <c r="F62" s="65">
        <v>1.37</v>
      </c>
      <c r="G62" s="65">
        <v>0.99</v>
      </c>
      <c r="H62" s="65">
        <v>0.75</v>
      </c>
      <c r="I62" s="65">
        <v>0.59</v>
      </c>
      <c r="J62" s="65">
        <v>0.48</v>
      </c>
      <c r="K62" s="65">
        <v>0.43</v>
      </c>
      <c r="L62" s="10"/>
      <c r="M62" s="125" t="s">
        <v>13</v>
      </c>
      <c r="N62" s="126"/>
      <c r="O62" s="126"/>
      <c r="P62" s="126"/>
      <c r="Q62" s="126"/>
      <c r="R62" s="126"/>
      <c r="S62" s="122">
        <f>(COUNTIF(C56:K62,"&gt;2")/COUNT(C56:K62))*100</f>
        <v>30.158730158730158</v>
      </c>
      <c r="T62" s="122"/>
      <c r="U62" s="14" t="s">
        <v>5</v>
      </c>
      <c r="V62" s="8"/>
    </row>
    <row r="63" spans="1:22" s="1" customFormat="1" x14ac:dyDescent="0.2">
      <c r="A63" s="114" t="s">
        <v>12</v>
      </c>
      <c r="B63" s="114"/>
      <c r="C63" s="57">
        <f>AVERAGE(C56:C62)</f>
        <v>5.2785714285714276</v>
      </c>
      <c r="D63" s="57">
        <f t="shared" ref="D63" si="26">AVERAGE(D56:D62)</f>
        <v>3.2228571428571433</v>
      </c>
      <c r="E63" s="57">
        <f t="shared" ref="E63" si="27">AVERAGE(E56:E62)</f>
        <v>2.1985714285714284</v>
      </c>
      <c r="F63" s="57">
        <f t="shared" ref="F63" si="28">AVERAGE(F56:F62)</f>
        <v>1.5414285714285714</v>
      </c>
      <c r="G63" s="57">
        <f t="shared" ref="G63" si="29">AVERAGE(G56:G62)</f>
        <v>1.0799999999999998</v>
      </c>
      <c r="H63" s="57">
        <f t="shared" ref="H63" si="30">AVERAGE(H56:H62)</f>
        <v>0.80714285714285705</v>
      </c>
      <c r="I63" s="57">
        <f t="shared" ref="I63" si="31">AVERAGE(I56:I62)</f>
        <v>0.63857142857142857</v>
      </c>
      <c r="J63" s="57">
        <f t="shared" ref="J63" si="32">AVERAGE(J56:J62)</f>
        <v>0.52</v>
      </c>
      <c r="K63" s="57">
        <f t="shared" ref="K63" si="33">AVERAGE(K56:K62)</f>
        <v>0.45571428571428579</v>
      </c>
      <c r="L63" s="15"/>
      <c r="M63" s="8"/>
      <c r="N63" s="8"/>
      <c r="O63" s="8"/>
      <c r="P63" s="8"/>
      <c r="Q63" s="8"/>
      <c r="R63" s="8"/>
      <c r="S63" s="7"/>
      <c r="T63" s="7"/>
      <c r="U63" s="8"/>
      <c r="V63" s="8"/>
    </row>
    <row r="64" spans="1:22" hidden="1" x14ac:dyDescent="0.2"/>
  </sheetData>
  <mergeCells count="92">
    <mergeCell ref="A63:B63"/>
    <mergeCell ref="N18:P18"/>
    <mergeCell ref="A17:B17"/>
    <mergeCell ref="A18:E18"/>
    <mergeCell ref="N17:U17"/>
    <mergeCell ref="T18:U18"/>
    <mergeCell ref="Q18:S18"/>
    <mergeCell ref="M60:O61"/>
    <mergeCell ref="M62:R62"/>
    <mergeCell ref="M56:O59"/>
    <mergeCell ref="P56:R56"/>
    <mergeCell ref="S56:T56"/>
    <mergeCell ref="P57:R57"/>
    <mergeCell ref="S57:T57"/>
    <mergeCell ref="P58:R58"/>
    <mergeCell ref="S58:T58"/>
    <mergeCell ref="P59:R59"/>
    <mergeCell ref="S59:T59"/>
    <mergeCell ref="P60:R60"/>
    <mergeCell ref="S60:T60"/>
    <mergeCell ref="P61:R61"/>
    <mergeCell ref="S61:T61"/>
    <mergeCell ref="S62:T62"/>
    <mergeCell ref="M51:O52"/>
    <mergeCell ref="M53:R53"/>
    <mergeCell ref="M47:O50"/>
    <mergeCell ref="P47:R47"/>
    <mergeCell ref="S47:T47"/>
    <mergeCell ref="P48:R48"/>
    <mergeCell ref="S48:T48"/>
    <mergeCell ref="P49:R49"/>
    <mergeCell ref="S49:T49"/>
    <mergeCell ref="P50:R50"/>
    <mergeCell ref="S50:T50"/>
    <mergeCell ref="P51:R51"/>
    <mergeCell ref="S51:T51"/>
    <mergeCell ref="P52:R52"/>
    <mergeCell ref="S52:T52"/>
    <mergeCell ref="S53:T53"/>
    <mergeCell ref="M42:O43"/>
    <mergeCell ref="M44:R44"/>
    <mergeCell ref="M38:O41"/>
    <mergeCell ref="P38:R38"/>
    <mergeCell ref="S38:T38"/>
    <mergeCell ref="P39:R39"/>
    <mergeCell ref="S39:T39"/>
    <mergeCell ref="P40:R40"/>
    <mergeCell ref="S40:T40"/>
    <mergeCell ref="P41:R41"/>
    <mergeCell ref="S41:T41"/>
    <mergeCell ref="P42:R42"/>
    <mergeCell ref="S42:T42"/>
    <mergeCell ref="P43:R43"/>
    <mergeCell ref="S43:T43"/>
    <mergeCell ref="S44:T44"/>
    <mergeCell ref="M33:O34"/>
    <mergeCell ref="M35:R35"/>
    <mergeCell ref="M29:O32"/>
    <mergeCell ref="P29:R29"/>
    <mergeCell ref="S29:T29"/>
    <mergeCell ref="P30:R30"/>
    <mergeCell ref="S30:T30"/>
    <mergeCell ref="P31:R31"/>
    <mergeCell ref="S31:T31"/>
    <mergeCell ref="P32:R32"/>
    <mergeCell ref="S32:T32"/>
    <mergeCell ref="P33:R33"/>
    <mergeCell ref="S33:T33"/>
    <mergeCell ref="P34:R34"/>
    <mergeCell ref="S34:T34"/>
    <mergeCell ref="S35:T35"/>
    <mergeCell ref="P20:R20"/>
    <mergeCell ref="P21:R21"/>
    <mergeCell ref="P22:R22"/>
    <mergeCell ref="P23:R23"/>
    <mergeCell ref="M20:O23"/>
    <mergeCell ref="M24:O25"/>
    <mergeCell ref="S25:T25"/>
    <mergeCell ref="S26:T26"/>
    <mergeCell ref="P25:R25"/>
    <mergeCell ref="P24:R24"/>
    <mergeCell ref="M26:R26"/>
    <mergeCell ref="S20:T20"/>
    <mergeCell ref="S21:T21"/>
    <mergeCell ref="S22:T22"/>
    <mergeCell ref="S23:T23"/>
    <mergeCell ref="S24:T24"/>
    <mergeCell ref="A27:B27"/>
    <mergeCell ref="A36:B36"/>
    <mergeCell ref="A45:B45"/>
    <mergeCell ref="A54:B54"/>
    <mergeCell ref="A61:B61"/>
  </mergeCells>
  <conditionalFormatting sqref="C20:K26 C29:K35 C38:K44 C47:K53 C56:K62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2">
    <dataValidation type="list" allowBlank="1" showInputMessage="1" showErrorMessage="1" sqref="N18">
      <formula1>"Rum A, Rum B, Køkken"</formula1>
    </dataValidation>
    <dataValidation type="list" allowBlank="1" showInputMessage="1" showErrorMessage="1" sqref="T18">
      <formula1>"TH,TV"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8" orientation="landscape" r:id="rId1"/>
  <headerFooter>
    <oddHeader>&amp;LRum 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64"/>
  <sheetViews>
    <sheetView zoomScaleNormal="100" zoomScaleSheetLayoutView="100" zoomScalePageLayoutView="70" workbookViewId="0">
      <selection activeCell="H41" sqref="A1:XFD1048576"/>
    </sheetView>
  </sheetViews>
  <sheetFormatPr defaultColWidth="0" defaultRowHeight="11.25" customHeight="1" zeroHeight="1" x14ac:dyDescent="0.2"/>
  <cols>
    <col min="1" max="1" width="6.5703125" style="5" customWidth="1"/>
    <col min="2" max="2" width="1" style="5" customWidth="1"/>
    <col min="3" max="11" width="4.85546875" style="4" customWidth="1"/>
    <col min="12" max="12" width="3.7109375" style="4" customWidth="1"/>
    <col min="13" max="13" width="5.28515625" style="4" customWidth="1"/>
    <col min="14" max="18" width="3.85546875" style="4" customWidth="1"/>
    <col min="19" max="20" width="3.28515625" style="3" customWidth="1"/>
    <col min="21" max="21" width="2.42578125" style="4" customWidth="1"/>
    <col min="22" max="22" width="1.28515625" style="4" customWidth="1"/>
    <col min="23" max="23" width="0" style="4" hidden="1" customWidth="1"/>
    <col min="24" max="16384" width="9.140625" style="4" hidden="1"/>
  </cols>
  <sheetData>
    <row r="1" spans="3:22" x14ac:dyDescent="0.2"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5"/>
      <c r="T1" s="5"/>
      <c r="U1" s="6"/>
      <c r="V1" s="6"/>
    </row>
    <row r="2" spans="3:22" x14ac:dyDescent="0.2"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5"/>
      <c r="T2" s="5"/>
      <c r="U2" s="6"/>
      <c r="V2" s="6"/>
    </row>
    <row r="3" spans="3:22" x14ac:dyDescent="0.2"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5"/>
      <c r="T3" s="5"/>
      <c r="U3" s="6"/>
      <c r="V3" s="6"/>
    </row>
    <row r="4" spans="3:22" x14ac:dyDescent="0.2"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5"/>
      <c r="T4" s="5"/>
      <c r="U4" s="6"/>
      <c r="V4" s="6"/>
    </row>
    <row r="5" spans="3:22" x14ac:dyDescent="0.2"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5"/>
      <c r="T5" s="5"/>
      <c r="U5" s="6"/>
      <c r="V5" s="6"/>
    </row>
    <row r="6" spans="3:22" x14ac:dyDescent="0.2"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5"/>
      <c r="T6" s="5"/>
      <c r="U6" s="6"/>
      <c r="V6" s="6"/>
    </row>
    <row r="7" spans="3:22" x14ac:dyDescent="0.2"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5"/>
      <c r="T7" s="5"/>
      <c r="U7" s="6"/>
      <c r="V7" s="6"/>
    </row>
    <row r="8" spans="3:22" x14ac:dyDescent="0.2"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5"/>
      <c r="T8" s="5"/>
      <c r="U8" s="6"/>
      <c r="V8" s="6"/>
    </row>
    <row r="9" spans="3:22" x14ac:dyDescent="0.2"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5"/>
      <c r="T9" s="5"/>
      <c r="U9" s="6"/>
      <c r="V9" s="6"/>
    </row>
    <row r="10" spans="3:22" x14ac:dyDescent="0.2"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5"/>
      <c r="T10" s="5"/>
      <c r="U10" s="6"/>
      <c r="V10" s="6"/>
    </row>
    <row r="11" spans="3:22" x14ac:dyDescent="0.2"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5"/>
      <c r="T11" s="5"/>
      <c r="U11" s="6"/>
      <c r="V11" s="6"/>
    </row>
    <row r="12" spans="3:22" x14ac:dyDescent="0.2"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5"/>
      <c r="T12" s="5"/>
      <c r="U12" s="6"/>
      <c r="V12" s="6"/>
    </row>
    <row r="13" spans="3:22" x14ac:dyDescent="0.2"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5"/>
      <c r="T13" s="5"/>
      <c r="U13" s="6"/>
      <c r="V13" s="6"/>
    </row>
    <row r="14" spans="3:22" x14ac:dyDescent="0.2"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5"/>
      <c r="T14" s="5"/>
      <c r="U14" s="6"/>
      <c r="V14" s="6"/>
    </row>
    <row r="15" spans="3:22" x14ac:dyDescent="0.2"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5"/>
      <c r="T15" s="5"/>
      <c r="U15" s="6"/>
      <c r="V15" s="6"/>
    </row>
    <row r="16" spans="3:22" x14ac:dyDescent="0.2"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5"/>
      <c r="T16" s="5"/>
      <c r="U16" s="6"/>
      <c r="V16" s="6"/>
    </row>
    <row r="17" spans="1:23" s="1" customFormat="1" x14ac:dyDescent="0.2">
      <c r="A17" s="131" t="s">
        <v>25</v>
      </c>
      <c r="B17" s="131"/>
      <c r="C17" s="42">
        <v>0.5</v>
      </c>
      <c r="D17" s="43">
        <f t="shared" ref="D17:K17" si="0">C17+$E$18</f>
        <v>1</v>
      </c>
      <c r="E17" s="43">
        <f t="shared" si="0"/>
        <v>1.5</v>
      </c>
      <c r="F17" s="43">
        <f t="shared" si="0"/>
        <v>2</v>
      </c>
      <c r="G17" s="43">
        <f t="shared" si="0"/>
        <v>2.5</v>
      </c>
      <c r="H17" s="43">
        <f t="shared" si="0"/>
        <v>3</v>
      </c>
      <c r="I17" s="43">
        <f t="shared" si="0"/>
        <v>3.5</v>
      </c>
      <c r="J17" s="43">
        <f t="shared" si="0"/>
        <v>4</v>
      </c>
      <c r="K17" s="43">
        <f t="shared" si="0"/>
        <v>4.5</v>
      </c>
      <c r="L17" s="44" t="s">
        <v>26</v>
      </c>
      <c r="M17" s="45" t="s">
        <v>17</v>
      </c>
      <c r="N17" s="130" t="s">
        <v>30</v>
      </c>
      <c r="O17" s="130"/>
      <c r="P17" s="130"/>
      <c r="Q17" s="130"/>
      <c r="R17" s="130"/>
      <c r="S17" s="130"/>
      <c r="T17" s="130"/>
      <c r="U17" s="130"/>
      <c r="V17" s="8"/>
    </row>
    <row r="18" spans="1:23" s="1" customFormat="1" x14ac:dyDescent="0.2">
      <c r="A18" s="136" t="s">
        <v>24</v>
      </c>
      <c r="B18" s="136"/>
      <c r="C18" s="136"/>
      <c r="D18" s="136"/>
      <c r="E18" s="40">
        <v>0.5</v>
      </c>
      <c r="F18" s="34" t="s">
        <v>21</v>
      </c>
      <c r="H18" s="26"/>
      <c r="I18" s="26"/>
      <c r="J18" s="26"/>
      <c r="K18" s="26"/>
      <c r="L18" s="26"/>
      <c r="M18" s="41" t="s">
        <v>22</v>
      </c>
      <c r="N18" s="134" t="s">
        <v>19</v>
      </c>
      <c r="O18" s="134"/>
      <c r="P18" s="134"/>
      <c r="Q18" s="135" t="s">
        <v>23</v>
      </c>
      <c r="R18" s="135"/>
      <c r="S18" s="135"/>
      <c r="T18" s="134" t="s">
        <v>20</v>
      </c>
      <c r="U18" s="134"/>
      <c r="V18" s="8"/>
    </row>
    <row r="19" spans="1:23" s="1" customFormat="1" x14ac:dyDescent="0.2">
      <c r="A19" s="25"/>
      <c r="B19" s="25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0"/>
      <c r="N19" s="20"/>
      <c r="O19" s="20"/>
      <c r="P19" s="20"/>
      <c r="Q19" s="20"/>
      <c r="R19" s="20"/>
      <c r="S19" s="21"/>
      <c r="T19" s="21"/>
      <c r="U19" s="20"/>
      <c r="V19" s="8"/>
    </row>
    <row r="20" spans="1:23" s="1" customFormat="1" x14ac:dyDescent="0.2">
      <c r="A20" s="9" t="s">
        <v>0</v>
      </c>
      <c r="B20" s="16"/>
      <c r="C20" s="67">
        <v>2</v>
      </c>
      <c r="D20" s="67">
        <v>1.3</v>
      </c>
      <c r="E20" s="67">
        <v>0.53</v>
      </c>
      <c r="F20" s="67">
        <v>0.19</v>
      </c>
      <c r="G20" s="67">
        <v>0.11</v>
      </c>
      <c r="H20" s="67">
        <v>0.1</v>
      </c>
      <c r="I20" s="67">
        <v>0.08</v>
      </c>
      <c r="J20" s="67">
        <v>0.05</v>
      </c>
      <c r="K20" s="67">
        <v>0.04</v>
      </c>
      <c r="L20" s="10"/>
      <c r="M20" s="116" t="s">
        <v>11</v>
      </c>
      <c r="N20" s="117"/>
      <c r="O20" s="117"/>
      <c r="P20" s="124" t="s">
        <v>6</v>
      </c>
      <c r="Q20" s="124"/>
      <c r="R20" s="124"/>
      <c r="S20" s="127">
        <f>AVERAGE(C20:K26)</f>
        <v>0.64142857142857124</v>
      </c>
      <c r="T20" s="127"/>
      <c r="U20" s="11" t="s">
        <v>5</v>
      </c>
      <c r="V20" s="8"/>
    </row>
    <row r="21" spans="1:23" s="1" customFormat="1" ht="12.75" x14ac:dyDescent="0.2">
      <c r="A21" s="9"/>
      <c r="B21" s="18"/>
      <c r="C21" s="67">
        <v>3.91</v>
      </c>
      <c r="D21" s="67">
        <v>1.38</v>
      </c>
      <c r="E21" s="67">
        <v>0.55000000000000004</v>
      </c>
      <c r="F21" s="67">
        <v>0.21</v>
      </c>
      <c r="G21" s="67">
        <v>0.16</v>
      </c>
      <c r="H21" s="67">
        <v>0.1</v>
      </c>
      <c r="I21" s="67">
        <v>7.0000000000000007E-2</v>
      </c>
      <c r="J21" s="67">
        <v>0.06</v>
      </c>
      <c r="K21" s="67">
        <v>0.05</v>
      </c>
      <c r="L21" s="10"/>
      <c r="M21" s="118"/>
      <c r="N21" s="119"/>
      <c r="O21" s="119"/>
      <c r="P21" s="129" t="s">
        <v>9</v>
      </c>
      <c r="Q21" s="129"/>
      <c r="R21" s="129"/>
      <c r="S21" s="128">
        <f>MEDIAN(C20:K26)</f>
        <v>0.1</v>
      </c>
      <c r="T21" s="128"/>
      <c r="U21" s="13" t="s">
        <v>5</v>
      </c>
      <c r="V21" s="8"/>
    </row>
    <row r="22" spans="1:23" s="1" customFormat="1" ht="12.75" x14ac:dyDescent="0.2">
      <c r="A22" s="9"/>
      <c r="B22" s="18"/>
      <c r="C22" s="67">
        <v>2.5</v>
      </c>
      <c r="D22" s="67">
        <v>1.07</v>
      </c>
      <c r="E22" s="67">
        <v>0.53</v>
      </c>
      <c r="F22" s="67">
        <v>0.3</v>
      </c>
      <c r="G22" s="67">
        <v>0.14000000000000001</v>
      </c>
      <c r="H22" s="67">
        <v>0.09</v>
      </c>
      <c r="I22" s="67">
        <v>0.08</v>
      </c>
      <c r="J22" s="67">
        <v>0.08</v>
      </c>
      <c r="K22" s="67">
        <v>0.09</v>
      </c>
      <c r="L22" s="10"/>
      <c r="M22" s="118"/>
      <c r="N22" s="119"/>
      <c r="O22" s="119"/>
      <c r="P22" s="129" t="s">
        <v>10</v>
      </c>
      <c r="Q22" s="129"/>
      <c r="R22" s="129"/>
      <c r="S22" s="128">
        <f>SMALL(C20:K26,1)</f>
        <v>0.03</v>
      </c>
      <c r="T22" s="128"/>
      <c r="U22" s="13" t="s">
        <v>5</v>
      </c>
      <c r="V22" s="8"/>
    </row>
    <row r="23" spans="1:23" s="1" customFormat="1" ht="12.75" x14ac:dyDescent="0.2">
      <c r="A23" s="9"/>
      <c r="B23" s="18"/>
      <c r="C23" s="67">
        <v>0.06</v>
      </c>
      <c r="D23" s="67">
        <v>0.68</v>
      </c>
      <c r="E23" s="67">
        <v>0.66</v>
      </c>
      <c r="F23" s="67">
        <v>0.31</v>
      </c>
      <c r="G23" s="67">
        <v>0.11</v>
      </c>
      <c r="H23" s="67">
        <v>0.09</v>
      </c>
      <c r="I23" s="67">
        <v>0.08</v>
      </c>
      <c r="J23" s="67">
        <v>0.08</v>
      </c>
      <c r="K23" s="67">
        <v>0.08</v>
      </c>
      <c r="L23" s="10"/>
      <c r="M23" s="118"/>
      <c r="N23" s="119"/>
      <c r="O23" s="119"/>
      <c r="P23" s="129" t="s">
        <v>8</v>
      </c>
      <c r="Q23" s="129"/>
      <c r="R23" s="129"/>
      <c r="S23" s="128">
        <f>LARGE(C20:K26,1)</f>
        <v>6.08</v>
      </c>
      <c r="T23" s="128"/>
      <c r="U23" s="13" t="s">
        <v>5</v>
      </c>
      <c r="V23" s="8"/>
    </row>
    <row r="24" spans="1:23" s="1" customFormat="1" ht="12.75" x14ac:dyDescent="0.2">
      <c r="A24" s="9"/>
      <c r="B24" s="18"/>
      <c r="C24" s="67">
        <v>0.43</v>
      </c>
      <c r="D24" s="67">
        <v>1.71</v>
      </c>
      <c r="E24" s="67">
        <v>0.78</v>
      </c>
      <c r="F24" s="67">
        <v>0.28999999999999998</v>
      </c>
      <c r="G24" s="67">
        <v>0.1</v>
      </c>
      <c r="H24" s="67">
        <v>0.09</v>
      </c>
      <c r="I24" s="67">
        <v>7.0000000000000007E-2</v>
      </c>
      <c r="J24" s="67">
        <v>0.06</v>
      </c>
      <c r="K24" s="67">
        <v>0.05</v>
      </c>
      <c r="L24" s="10"/>
      <c r="M24" s="116" t="s">
        <v>7</v>
      </c>
      <c r="N24" s="117"/>
      <c r="O24" s="117"/>
      <c r="P24" s="124" t="s">
        <v>14</v>
      </c>
      <c r="Q24" s="124"/>
      <c r="R24" s="124"/>
      <c r="S24" s="127">
        <f>S22/S20</f>
        <v>4.6770601336302904E-2</v>
      </c>
      <c r="T24" s="127"/>
      <c r="U24" s="11"/>
      <c r="V24" s="8"/>
    </row>
    <row r="25" spans="1:23" s="1" customFormat="1" x14ac:dyDescent="0.2">
      <c r="A25" s="8"/>
      <c r="C25" s="67">
        <v>6.08</v>
      </c>
      <c r="D25" s="67">
        <v>2.2400000000000002</v>
      </c>
      <c r="E25" s="67">
        <v>0.89</v>
      </c>
      <c r="F25" s="67">
        <v>0.27</v>
      </c>
      <c r="G25" s="67">
        <v>0.09</v>
      </c>
      <c r="H25" s="67">
        <v>0.08</v>
      </c>
      <c r="I25" s="67">
        <v>0.06</v>
      </c>
      <c r="J25" s="67">
        <v>0.05</v>
      </c>
      <c r="K25" s="67">
        <v>0.04</v>
      </c>
      <c r="L25" s="10"/>
      <c r="M25" s="120"/>
      <c r="N25" s="121"/>
      <c r="O25" s="121"/>
      <c r="P25" s="123" t="s">
        <v>15</v>
      </c>
      <c r="Q25" s="123"/>
      <c r="R25" s="123"/>
      <c r="S25" s="122">
        <f>S22/S23</f>
        <v>4.9342105263157892E-3</v>
      </c>
      <c r="T25" s="122"/>
      <c r="U25" s="14"/>
      <c r="V25" s="8"/>
    </row>
    <row r="26" spans="1:23" s="1" customFormat="1" ht="12.75" x14ac:dyDescent="0.2">
      <c r="A26" s="12"/>
      <c r="B26" s="18"/>
      <c r="C26" s="67">
        <v>5.61</v>
      </c>
      <c r="D26" s="67">
        <v>2.12</v>
      </c>
      <c r="E26" s="67">
        <v>0.87</v>
      </c>
      <c r="F26" s="67">
        <v>0.25</v>
      </c>
      <c r="G26" s="67">
        <v>0.08</v>
      </c>
      <c r="H26" s="67">
        <v>0.06</v>
      </c>
      <c r="I26" s="67">
        <v>0.05</v>
      </c>
      <c r="J26" s="67">
        <v>0.04</v>
      </c>
      <c r="K26" s="67">
        <v>0.03</v>
      </c>
      <c r="L26" s="10"/>
      <c r="M26" s="125" t="s">
        <v>13</v>
      </c>
      <c r="N26" s="126"/>
      <c r="O26" s="126"/>
      <c r="P26" s="126"/>
      <c r="Q26" s="126"/>
      <c r="R26" s="126"/>
      <c r="S26" s="122">
        <f>(COUNTIF(C20:K26,"&gt;2")/COUNT(C20:K26))*100</f>
        <v>9.5238095238095237</v>
      </c>
      <c r="T26" s="122"/>
      <c r="U26" s="14" t="s">
        <v>5</v>
      </c>
      <c r="V26" s="8"/>
    </row>
    <row r="27" spans="1:23" s="1" customFormat="1" x14ac:dyDescent="0.2">
      <c r="A27" s="114" t="s">
        <v>12</v>
      </c>
      <c r="B27" s="114"/>
      <c r="C27" s="53">
        <f>AVERAGE(C20:C26)</f>
        <v>2.9414285714285713</v>
      </c>
      <c r="D27" s="53">
        <f t="shared" ref="D27:J27" si="1">AVERAGE(D20:D26)</f>
        <v>1.5</v>
      </c>
      <c r="E27" s="53">
        <f t="shared" si="1"/>
        <v>0.68714285714285706</v>
      </c>
      <c r="F27" s="53">
        <f t="shared" si="1"/>
        <v>0.26</v>
      </c>
      <c r="G27" s="53">
        <f t="shared" si="1"/>
        <v>0.11285714285714285</v>
      </c>
      <c r="H27" s="53">
        <f t="shared" si="1"/>
        <v>8.7142857142857119E-2</v>
      </c>
      <c r="I27" s="53">
        <f t="shared" si="1"/>
        <v>7.0000000000000007E-2</v>
      </c>
      <c r="J27" s="53">
        <f t="shared" si="1"/>
        <v>0.06</v>
      </c>
      <c r="K27" s="53">
        <f>AVERAGE(K20:K26)</f>
        <v>5.4285714285714284E-2</v>
      </c>
      <c r="L27" s="15"/>
      <c r="M27" s="8"/>
      <c r="N27" s="8"/>
      <c r="O27" s="8"/>
      <c r="P27" s="8"/>
      <c r="Q27" s="8"/>
      <c r="R27" s="8"/>
      <c r="S27" s="7"/>
      <c r="T27" s="7"/>
      <c r="U27" s="8"/>
      <c r="V27" s="8"/>
      <c r="W27" s="2"/>
    </row>
    <row r="28" spans="1:23" s="1" customFormat="1" x14ac:dyDescent="0.2">
      <c r="A28" s="7"/>
      <c r="B28" s="7"/>
      <c r="C28" s="66"/>
      <c r="D28" s="66"/>
      <c r="E28" s="66"/>
      <c r="F28" s="66"/>
      <c r="G28" s="66"/>
      <c r="H28" s="66"/>
      <c r="I28" s="66"/>
      <c r="J28" s="66"/>
      <c r="K28" s="66"/>
      <c r="L28" s="8"/>
      <c r="M28" s="8"/>
      <c r="N28" s="8"/>
      <c r="O28" s="8"/>
      <c r="P28" s="8"/>
      <c r="Q28" s="8"/>
      <c r="R28" s="8"/>
      <c r="S28" s="7"/>
      <c r="T28" s="7"/>
      <c r="U28" s="8"/>
      <c r="V28" s="8"/>
    </row>
    <row r="29" spans="1:23" s="1" customFormat="1" x14ac:dyDescent="0.2">
      <c r="A29" s="9" t="s">
        <v>1</v>
      </c>
      <c r="B29" s="16"/>
      <c r="C29" s="67">
        <v>2.34</v>
      </c>
      <c r="D29" s="67">
        <v>1.72</v>
      </c>
      <c r="E29" s="67">
        <v>0.89</v>
      </c>
      <c r="F29" s="67">
        <v>0.49</v>
      </c>
      <c r="G29" s="67">
        <v>0.26</v>
      </c>
      <c r="H29" s="67">
        <v>0.17</v>
      </c>
      <c r="I29" s="67">
        <v>0.15</v>
      </c>
      <c r="J29" s="67">
        <v>0.11</v>
      </c>
      <c r="K29" s="67">
        <v>0.09</v>
      </c>
      <c r="L29" s="10"/>
      <c r="M29" s="116" t="s">
        <v>11</v>
      </c>
      <c r="N29" s="117"/>
      <c r="O29" s="117"/>
      <c r="P29" s="124" t="s">
        <v>6</v>
      </c>
      <c r="Q29" s="124"/>
      <c r="R29" s="124"/>
      <c r="S29" s="127">
        <f>AVERAGE(C29:K35)</f>
        <v>0.85285714285714276</v>
      </c>
      <c r="T29" s="127"/>
      <c r="U29" s="11" t="s">
        <v>5</v>
      </c>
      <c r="V29" s="8"/>
    </row>
    <row r="30" spans="1:23" s="1" customFormat="1" ht="12.75" x14ac:dyDescent="0.2">
      <c r="A30" s="12"/>
      <c r="B30" s="18"/>
      <c r="C30" s="67">
        <v>4.71</v>
      </c>
      <c r="D30" s="67">
        <v>1.92</v>
      </c>
      <c r="E30" s="67">
        <v>0.95</v>
      </c>
      <c r="F30" s="67">
        <v>0.52</v>
      </c>
      <c r="G30" s="67">
        <v>0.31</v>
      </c>
      <c r="H30" s="67">
        <v>0.18</v>
      </c>
      <c r="I30" s="67">
        <v>0.13</v>
      </c>
      <c r="J30" s="67">
        <v>0.11</v>
      </c>
      <c r="K30" s="67">
        <v>0.1</v>
      </c>
      <c r="L30" s="10"/>
      <c r="M30" s="118"/>
      <c r="N30" s="119"/>
      <c r="O30" s="119"/>
      <c r="P30" s="129" t="s">
        <v>9</v>
      </c>
      <c r="Q30" s="129"/>
      <c r="R30" s="129"/>
      <c r="S30" s="128">
        <f>MEDIAN(C29:K35)</f>
        <v>0.27</v>
      </c>
      <c r="T30" s="128"/>
      <c r="U30" s="13" t="s">
        <v>5</v>
      </c>
      <c r="V30" s="8"/>
    </row>
    <row r="31" spans="1:23" s="1" customFormat="1" ht="12.75" x14ac:dyDescent="0.2">
      <c r="A31" s="12"/>
      <c r="B31" s="18"/>
      <c r="C31" s="67">
        <v>3.2</v>
      </c>
      <c r="D31" s="67">
        <v>1.52</v>
      </c>
      <c r="E31" s="67">
        <v>0.89</v>
      </c>
      <c r="F31" s="67">
        <v>0.56999999999999995</v>
      </c>
      <c r="G31" s="67">
        <v>0.31</v>
      </c>
      <c r="H31" s="67">
        <v>0.16</v>
      </c>
      <c r="I31" s="67">
        <v>0.13</v>
      </c>
      <c r="J31" s="67">
        <v>0.13</v>
      </c>
      <c r="K31" s="67">
        <v>0.15</v>
      </c>
      <c r="L31" s="10"/>
      <c r="M31" s="118"/>
      <c r="N31" s="119"/>
      <c r="O31" s="119"/>
      <c r="P31" s="129" t="s">
        <v>10</v>
      </c>
      <c r="Q31" s="129"/>
      <c r="R31" s="129"/>
      <c r="S31" s="128">
        <f>SMALL(C29:K35,1)</f>
        <v>0.08</v>
      </c>
      <c r="T31" s="128"/>
      <c r="U31" s="13" t="s">
        <v>5</v>
      </c>
      <c r="V31" s="8"/>
    </row>
    <row r="32" spans="1:23" s="1" customFormat="1" ht="12.75" x14ac:dyDescent="0.2">
      <c r="A32" s="12"/>
      <c r="B32" s="18"/>
      <c r="C32" s="67">
        <v>0.16</v>
      </c>
      <c r="D32" s="67">
        <v>0.9</v>
      </c>
      <c r="E32" s="67">
        <v>0.94</v>
      </c>
      <c r="F32" s="67">
        <v>0.6</v>
      </c>
      <c r="G32" s="67">
        <v>0.28999999999999998</v>
      </c>
      <c r="H32" s="67">
        <v>0.15</v>
      </c>
      <c r="I32" s="67">
        <v>0.13</v>
      </c>
      <c r="J32" s="67">
        <v>0.13</v>
      </c>
      <c r="K32" s="67">
        <v>0.15</v>
      </c>
      <c r="L32" s="10"/>
      <c r="M32" s="118"/>
      <c r="N32" s="119"/>
      <c r="O32" s="119"/>
      <c r="P32" s="129" t="s">
        <v>8</v>
      </c>
      <c r="Q32" s="129"/>
      <c r="R32" s="129"/>
      <c r="S32" s="128">
        <f>LARGE(C29:K35,1)</f>
        <v>6.57</v>
      </c>
      <c r="T32" s="128"/>
      <c r="U32" s="13" t="s">
        <v>5</v>
      </c>
      <c r="V32" s="8"/>
    </row>
    <row r="33" spans="1:22" s="1" customFormat="1" ht="12.75" x14ac:dyDescent="0.2">
      <c r="A33" s="12"/>
      <c r="B33" s="18"/>
      <c r="C33" s="67">
        <v>0.55000000000000004</v>
      </c>
      <c r="D33" s="67">
        <v>1.93</v>
      </c>
      <c r="E33" s="67">
        <v>1.06</v>
      </c>
      <c r="F33" s="67">
        <v>0.59</v>
      </c>
      <c r="G33" s="67">
        <v>0.28000000000000003</v>
      </c>
      <c r="H33" s="67">
        <v>0.14000000000000001</v>
      </c>
      <c r="I33" s="67">
        <v>0.12</v>
      </c>
      <c r="J33" s="67">
        <v>0.11</v>
      </c>
      <c r="K33" s="67">
        <v>0.1</v>
      </c>
      <c r="L33" s="10"/>
      <c r="M33" s="116" t="s">
        <v>7</v>
      </c>
      <c r="N33" s="117"/>
      <c r="O33" s="117"/>
      <c r="P33" s="124" t="s">
        <v>14</v>
      </c>
      <c r="Q33" s="124"/>
      <c r="R33" s="124"/>
      <c r="S33" s="127">
        <f>S31/S29</f>
        <v>9.3802345058626474E-2</v>
      </c>
      <c r="T33" s="127"/>
      <c r="U33" s="11"/>
      <c r="V33" s="8"/>
    </row>
    <row r="34" spans="1:22" s="1" customFormat="1" x14ac:dyDescent="0.2">
      <c r="A34" s="8"/>
      <c r="C34" s="67">
        <v>6.57</v>
      </c>
      <c r="D34" s="67">
        <v>2.73</v>
      </c>
      <c r="E34" s="67">
        <v>1.21</v>
      </c>
      <c r="F34" s="67">
        <v>0.56999999999999995</v>
      </c>
      <c r="G34" s="67">
        <v>0.27</v>
      </c>
      <c r="H34" s="67">
        <v>0.13</v>
      </c>
      <c r="I34" s="67">
        <v>0.11</v>
      </c>
      <c r="J34" s="67">
        <v>0.1</v>
      </c>
      <c r="K34" s="67">
        <v>0.09</v>
      </c>
      <c r="L34" s="10"/>
      <c r="M34" s="120"/>
      <c r="N34" s="121"/>
      <c r="O34" s="121"/>
      <c r="P34" s="123" t="s">
        <v>15</v>
      </c>
      <c r="Q34" s="123"/>
      <c r="R34" s="123"/>
      <c r="S34" s="122">
        <f>S31/S32</f>
        <v>1.2176560121765601E-2</v>
      </c>
      <c r="T34" s="122"/>
      <c r="U34" s="14"/>
      <c r="V34" s="8"/>
    </row>
    <row r="35" spans="1:22" s="1" customFormat="1" ht="12.75" x14ac:dyDescent="0.2">
      <c r="A35" s="12"/>
      <c r="B35" s="18"/>
      <c r="C35" s="67">
        <v>6.37</v>
      </c>
      <c r="D35" s="67">
        <v>2.68</v>
      </c>
      <c r="E35" s="67">
        <v>1.17</v>
      </c>
      <c r="F35" s="67">
        <v>0.55000000000000004</v>
      </c>
      <c r="G35" s="67">
        <v>0.25</v>
      </c>
      <c r="H35" s="67">
        <v>0.12</v>
      </c>
      <c r="I35" s="67">
        <v>0.1</v>
      </c>
      <c r="J35" s="67">
        <v>0.09</v>
      </c>
      <c r="K35" s="67">
        <v>0.08</v>
      </c>
      <c r="L35" s="10"/>
      <c r="M35" s="125" t="s">
        <v>13</v>
      </c>
      <c r="N35" s="126"/>
      <c r="O35" s="126"/>
      <c r="P35" s="126"/>
      <c r="Q35" s="126"/>
      <c r="R35" s="126"/>
      <c r="S35" s="122">
        <f>(COUNTIF(C29:K35,"&gt;2")/COUNT(C29:K35))*100</f>
        <v>11.111111111111111</v>
      </c>
      <c r="T35" s="122"/>
      <c r="U35" s="14" t="s">
        <v>5</v>
      </c>
      <c r="V35" s="8"/>
    </row>
    <row r="36" spans="1:22" s="1" customFormat="1" x14ac:dyDescent="0.2">
      <c r="A36" s="114" t="s">
        <v>12</v>
      </c>
      <c r="B36" s="114"/>
      <c r="C36" s="53">
        <f t="shared" ref="C36:K36" si="2">AVERAGE(C29:C35)</f>
        <v>3.4142857142857146</v>
      </c>
      <c r="D36" s="53">
        <f t="shared" si="2"/>
        <v>1.9142857142857144</v>
      </c>
      <c r="E36" s="53">
        <f t="shared" si="2"/>
        <v>1.0157142857142858</v>
      </c>
      <c r="F36" s="53">
        <f t="shared" si="2"/>
        <v>0.55571428571428572</v>
      </c>
      <c r="G36" s="53">
        <f t="shared" si="2"/>
        <v>0.28142857142857147</v>
      </c>
      <c r="H36" s="53">
        <f t="shared" si="2"/>
        <v>0.15</v>
      </c>
      <c r="I36" s="53">
        <f t="shared" si="2"/>
        <v>0.12428571428571429</v>
      </c>
      <c r="J36" s="53">
        <f t="shared" si="2"/>
        <v>0.11142857142857142</v>
      </c>
      <c r="K36" s="53">
        <f t="shared" si="2"/>
        <v>0.10857142857142855</v>
      </c>
      <c r="L36" s="15"/>
      <c r="M36" s="8"/>
      <c r="N36" s="8"/>
      <c r="O36" s="8"/>
      <c r="P36" s="8"/>
      <c r="Q36" s="8"/>
      <c r="R36" s="8"/>
      <c r="S36" s="7"/>
      <c r="T36" s="7"/>
      <c r="U36" s="8"/>
      <c r="V36" s="8"/>
    </row>
    <row r="37" spans="1:22" s="1" customFormat="1" x14ac:dyDescent="0.2">
      <c r="A37" s="7"/>
      <c r="B37" s="7"/>
      <c r="C37" s="66"/>
      <c r="D37" s="66"/>
      <c r="E37" s="66"/>
      <c r="F37" s="66"/>
      <c r="G37" s="66"/>
      <c r="H37" s="66"/>
      <c r="I37" s="66"/>
      <c r="J37" s="66"/>
      <c r="K37" s="66"/>
      <c r="L37" s="8"/>
      <c r="M37" s="8"/>
      <c r="N37" s="8"/>
      <c r="O37" s="8"/>
      <c r="P37" s="8"/>
      <c r="Q37" s="8"/>
      <c r="R37" s="8"/>
      <c r="S37" s="7"/>
      <c r="T37" s="7"/>
      <c r="U37" s="8"/>
      <c r="V37" s="8"/>
    </row>
    <row r="38" spans="1:22" s="1" customFormat="1" x14ac:dyDescent="0.2">
      <c r="A38" s="9" t="s">
        <v>2</v>
      </c>
      <c r="B38" s="16"/>
      <c r="C38" s="67">
        <v>2.93</v>
      </c>
      <c r="D38" s="67">
        <v>1.98</v>
      </c>
      <c r="E38" s="67">
        <v>1.1599999999999999</v>
      </c>
      <c r="F38" s="67">
        <v>0.7</v>
      </c>
      <c r="G38" s="67">
        <v>0.46</v>
      </c>
      <c r="H38" s="67">
        <v>0.31</v>
      </c>
      <c r="I38" s="67">
        <v>0.22</v>
      </c>
      <c r="J38" s="67">
        <v>0.17</v>
      </c>
      <c r="K38" s="67">
        <v>0.14000000000000001</v>
      </c>
      <c r="L38" s="10"/>
      <c r="M38" s="116" t="s">
        <v>11</v>
      </c>
      <c r="N38" s="117"/>
      <c r="O38" s="117"/>
      <c r="P38" s="124" t="s">
        <v>6</v>
      </c>
      <c r="Q38" s="124"/>
      <c r="R38" s="124"/>
      <c r="S38" s="127">
        <f>AVERAGE(C38:K44)</f>
        <v>1.0809523809523809</v>
      </c>
      <c r="T38" s="127"/>
      <c r="U38" s="11" t="s">
        <v>5</v>
      </c>
      <c r="V38" s="8"/>
    </row>
    <row r="39" spans="1:22" s="1" customFormat="1" ht="12.75" x14ac:dyDescent="0.2">
      <c r="A39" s="12"/>
      <c r="B39" s="18"/>
      <c r="C39" s="67">
        <v>5.18</v>
      </c>
      <c r="D39" s="67">
        <v>2.2799999999999998</v>
      </c>
      <c r="E39" s="67">
        <v>1.25</v>
      </c>
      <c r="F39" s="67">
        <v>0.75</v>
      </c>
      <c r="G39" s="67">
        <v>0.52</v>
      </c>
      <c r="H39" s="67">
        <v>0.33</v>
      </c>
      <c r="I39" s="67">
        <v>0.21</v>
      </c>
      <c r="J39" s="67">
        <v>0.16</v>
      </c>
      <c r="K39" s="67">
        <v>0.15</v>
      </c>
      <c r="L39" s="10"/>
      <c r="M39" s="118"/>
      <c r="N39" s="119"/>
      <c r="O39" s="119"/>
      <c r="P39" s="129" t="s">
        <v>9</v>
      </c>
      <c r="Q39" s="129"/>
      <c r="R39" s="129"/>
      <c r="S39" s="128">
        <f>MEDIAN(C38:K44)</f>
        <v>0.52</v>
      </c>
      <c r="T39" s="128"/>
      <c r="U39" s="13" t="s">
        <v>5</v>
      </c>
      <c r="V39" s="8"/>
    </row>
    <row r="40" spans="1:22" s="1" customFormat="1" ht="12.75" x14ac:dyDescent="0.2">
      <c r="A40" s="12"/>
      <c r="B40" s="18"/>
      <c r="C40" s="67">
        <v>3.54</v>
      </c>
      <c r="D40" s="67">
        <v>1.94</v>
      </c>
      <c r="E40" s="67">
        <v>1.21</v>
      </c>
      <c r="F40" s="67">
        <v>0.84</v>
      </c>
      <c r="G40" s="67">
        <v>0.54</v>
      </c>
      <c r="H40" s="67">
        <v>0.34</v>
      </c>
      <c r="I40" s="67">
        <v>0.23</v>
      </c>
      <c r="J40" s="67">
        <v>0.18</v>
      </c>
      <c r="K40" s="67">
        <v>0.19</v>
      </c>
      <c r="L40" s="10"/>
      <c r="M40" s="118"/>
      <c r="N40" s="119"/>
      <c r="O40" s="119"/>
      <c r="P40" s="129" t="s">
        <v>10</v>
      </c>
      <c r="Q40" s="129"/>
      <c r="R40" s="129"/>
      <c r="S40" s="128">
        <f>SMALL(C38:K44,1)</f>
        <v>0.11</v>
      </c>
      <c r="T40" s="128"/>
      <c r="U40" s="13" t="s">
        <v>5</v>
      </c>
      <c r="V40" s="8"/>
    </row>
    <row r="41" spans="1:22" s="1" customFormat="1" ht="12.75" x14ac:dyDescent="0.2">
      <c r="A41" s="12"/>
      <c r="B41" s="18"/>
      <c r="C41" s="67">
        <v>0.5</v>
      </c>
      <c r="D41" s="67">
        <v>1.4</v>
      </c>
      <c r="E41" s="67">
        <v>1.3</v>
      </c>
      <c r="F41" s="67">
        <v>0.86</v>
      </c>
      <c r="G41" s="67">
        <v>0.52</v>
      </c>
      <c r="H41" s="67">
        <v>0.33</v>
      </c>
      <c r="I41" s="67">
        <v>0.23</v>
      </c>
      <c r="J41" s="67">
        <v>0.17</v>
      </c>
      <c r="K41" s="67">
        <v>0.19</v>
      </c>
      <c r="L41" s="10"/>
      <c r="M41" s="118"/>
      <c r="N41" s="119"/>
      <c r="O41" s="119"/>
      <c r="P41" s="129" t="s">
        <v>8</v>
      </c>
      <c r="Q41" s="129"/>
      <c r="R41" s="129"/>
      <c r="S41" s="128">
        <f>LARGE(C38:K44,1)</f>
        <v>7.01</v>
      </c>
      <c r="T41" s="128"/>
      <c r="U41" s="13" t="s">
        <v>5</v>
      </c>
      <c r="V41" s="8"/>
    </row>
    <row r="42" spans="1:22" s="1" customFormat="1" ht="12.75" x14ac:dyDescent="0.2">
      <c r="A42" s="12"/>
      <c r="B42" s="18"/>
      <c r="C42" s="67">
        <v>1.67</v>
      </c>
      <c r="D42" s="67">
        <v>2.2400000000000002</v>
      </c>
      <c r="E42" s="67">
        <v>1.38</v>
      </c>
      <c r="F42" s="67">
        <v>0.85</v>
      </c>
      <c r="G42" s="67">
        <v>0.52</v>
      </c>
      <c r="H42" s="67">
        <v>0.32</v>
      </c>
      <c r="I42" s="67">
        <v>0.21</v>
      </c>
      <c r="J42" s="67">
        <v>0.16</v>
      </c>
      <c r="K42" s="67">
        <v>0.14000000000000001</v>
      </c>
      <c r="L42" s="10"/>
      <c r="M42" s="116" t="s">
        <v>7</v>
      </c>
      <c r="N42" s="117"/>
      <c r="O42" s="117"/>
      <c r="P42" s="124" t="s">
        <v>14</v>
      </c>
      <c r="Q42" s="124"/>
      <c r="R42" s="124"/>
      <c r="S42" s="127">
        <f>S40/S38</f>
        <v>0.10176211453744494</v>
      </c>
      <c r="T42" s="127"/>
      <c r="U42" s="11"/>
      <c r="V42" s="8"/>
    </row>
    <row r="43" spans="1:22" s="1" customFormat="1" x14ac:dyDescent="0.2">
      <c r="A43" s="8"/>
      <c r="C43" s="67">
        <v>7.01</v>
      </c>
      <c r="D43" s="67">
        <v>3.15</v>
      </c>
      <c r="E43" s="67">
        <v>1.51</v>
      </c>
      <c r="F43" s="67">
        <v>0.82</v>
      </c>
      <c r="G43" s="67">
        <v>0.52</v>
      </c>
      <c r="H43" s="67">
        <v>0.31</v>
      </c>
      <c r="I43" s="67">
        <v>0.19</v>
      </c>
      <c r="J43" s="67">
        <v>0.14000000000000001</v>
      </c>
      <c r="K43" s="67">
        <v>0.13</v>
      </c>
      <c r="L43" s="10"/>
      <c r="M43" s="120"/>
      <c r="N43" s="121"/>
      <c r="O43" s="121"/>
      <c r="P43" s="123" t="s">
        <v>15</v>
      </c>
      <c r="Q43" s="123"/>
      <c r="R43" s="123"/>
      <c r="S43" s="122">
        <f>S40/S41</f>
        <v>1.5691868758915834E-2</v>
      </c>
      <c r="T43" s="122"/>
      <c r="U43" s="14"/>
      <c r="V43" s="8"/>
    </row>
    <row r="44" spans="1:22" s="1" customFormat="1" ht="12.75" x14ac:dyDescent="0.2">
      <c r="A44" s="12"/>
      <c r="B44" s="18"/>
      <c r="C44" s="67">
        <v>6.89</v>
      </c>
      <c r="D44" s="67">
        <v>3.08</v>
      </c>
      <c r="E44" s="67">
        <v>1.49</v>
      </c>
      <c r="F44" s="67">
        <v>0.77</v>
      </c>
      <c r="G44" s="67">
        <v>0.47</v>
      </c>
      <c r="H44" s="67">
        <v>0.3</v>
      </c>
      <c r="I44" s="67">
        <v>0.18</v>
      </c>
      <c r="J44" s="67">
        <v>0.13</v>
      </c>
      <c r="K44" s="67">
        <v>0.11</v>
      </c>
      <c r="L44" s="10"/>
      <c r="M44" s="125" t="s">
        <v>13</v>
      </c>
      <c r="N44" s="126"/>
      <c r="O44" s="126"/>
      <c r="P44" s="126"/>
      <c r="Q44" s="126"/>
      <c r="R44" s="126"/>
      <c r="S44" s="122">
        <f>(COUNTIF(C38:K44,"&gt;2")/COUNT(C38:K44))*100</f>
        <v>14.285714285714285</v>
      </c>
      <c r="T44" s="122"/>
      <c r="U44" s="14" t="s">
        <v>5</v>
      </c>
      <c r="V44" s="8"/>
    </row>
    <row r="45" spans="1:22" s="1" customFormat="1" x14ac:dyDescent="0.2">
      <c r="A45" s="114" t="s">
        <v>12</v>
      </c>
      <c r="B45" s="114"/>
      <c r="C45" s="53">
        <f>AVERAGE(C38:C44)</f>
        <v>3.96</v>
      </c>
      <c r="D45" s="53">
        <f t="shared" ref="D45:K45" si="3">AVERAGE(D38:D44)</f>
        <v>2.2957142857142858</v>
      </c>
      <c r="E45" s="53">
        <f t="shared" si="3"/>
        <v>1.3285714285714285</v>
      </c>
      <c r="F45" s="53">
        <f t="shared" si="3"/>
        <v>0.7985714285714286</v>
      </c>
      <c r="G45" s="53">
        <f t="shared" si="3"/>
        <v>0.50714285714285712</v>
      </c>
      <c r="H45" s="53">
        <f t="shared" si="3"/>
        <v>0.32</v>
      </c>
      <c r="I45" s="53">
        <f t="shared" si="3"/>
        <v>0.21</v>
      </c>
      <c r="J45" s="53">
        <f t="shared" si="3"/>
        <v>0.15857142857142859</v>
      </c>
      <c r="K45" s="53">
        <f t="shared" si="3"/>
        <v>0.15</v>
      </c>
      <c r="L45" s="15"/>
      <c r="M45" s="8"/>
      <c r="N45" s="8"/>
      <c r="O45" s="8"/>
      <c r="P45" s="8"/>
      <c r="Q45" s="8"/>
      <c r="R45" s="8"/>
      <c r="S45" s="7"/>
      <c r="T45" s="7"/>
      <c r="U45" s="8"/>
      <c r="V45" s="8"/>
    </row>
    <row r="46" spans="1:22" s="1" customFormat="1" x14ac:dyDescent="0.2">
      <c r="A46" s="7"/>
      <c r="B46" s="7"/>
      <c r="C46" s="66"/>
      <c r="D46" s="66"/>
      <c r="E46" s="66"/>
      <c r="F46" s="66"/>
      <c r="G46" s="66"/>
      <c r="H46" s="66"/>
      <c r="I46" s="66"/>
      <c r="J46" s="66"/>
      <c r="K46" s="66"/>
      <c r="L46" s="8"/>
      <c r="M46" s="8"/>
      <c r="N46" s="8"/>
      <c r="O46" s="8"/>
      <c r="P46" s="8"/>
      <c r="Q46" s="8"/>
      <c r="R46" s="8"/>
      <c r="S46" s="7"/>
      <c r="T46" s="7"/>
      <c r="U46" s="8"/>
      <c r="V46" s="8"/>
    </row>
    <row r="47" spans="1:22" s="1" customFormat="1" x14ac:dyDescent="0.2">
      <c r="A47" s="9" t="s">
        <v>3</v>
      </c>
      <c r="B47" s="16"/>
      <c r="C47" s="69">
        <v>3.18</v>
      </c>
      <c r="D47" s="69">
        <v>2.2200000000000002</v>
      </c>
      <c r="E47" s="69">
        <v>1.36</v>
      </c>
      <c r="F47" s="69">
        <v>0.86</v>
      </c>
      <c r="G47" s="69">
        <v>0.59</v>
      </c>
      <c r="H47" s="69">
        <v>0.42</v>
      </c>
      <c r="I47" s="69">
        <v>0.33</v>
      </c>
      <c r="J47" s="69">
        <v>0.25</v>
      </c>
      <c r="K47" s="69">
        <v>0.21</v>
      </c>
      <c r="L47" s="10"/>
      <c r="M47" s="116" t="s">
        <v>11</v>
      </c>
      <c r="N47" s="117"/>
      <c r="O47" s="117"/>
      <c r="P47" s="124" t="s">
        <v>6</v>
      </c>
      <c r="Q47" s="124"/>
      <c r="R47" s="124"/>
      <c r="S47" s="127">
        <f>AVERAGE(C47:K53)</f>
        <v>1.2333333333333334</v>
      </c>
      <c r="T47" s="127"/>
      <c r="U47" s="11" t="s">
        <v>5</v>
      </c>
      <c r="V47" s="8"/>
    </row>
    <row r="48" spans="1:22" s="1" customFormat="1" ht="12.75" x14ac:dyDescent="0.2">
      <c r="A48" s="12"/>
      <c r="B48" s="18"/>
      <c r="C48" s="69">
        <v>5.56</v>
      </c>
      <c r="D48" s="69">
        <v>2.59</v>
      </c>
      <c r="E48" s="69">
        <v>1.47</v>
      </c>
      <c r="F48" s="69">
        <v>0.92</v>
      </c>
      <c r="G48" s="69">
        <v>0.65</v>
      </c>
      <c r="H48" s="69">
        <v>0.44</v>
      </c>
      <c r="I48" s="69">
        <v>0.33</v>
      </c>
      <c r="J48" s="69">
        <v>0.26</v>
      </c>
      <c r="K48" s="69">
        <v>0.21</v>
      </c>
      <c r="L48" s="10"/>
      <c r="M48" s="118"/>
      <c r="N48" s="119"/>
      <c r="O48" s="119"/>
      <c r="P48" s="129" t="s">
        <v>9</v>
      </c>
      <c r="Q48" s="129"/>
      <c r="R48" s="129"/>
      <c r="S48" s="128">
        <f>MEDIAN(C47:K53)</f>
        <v>0.65</v>
      </c>
      <c r="T48" s="128"/>
      <c r="U48" s="13" t="s">
        <v>5</v>
      </c>
      <c r="V48" s="8"/>
    </row>
    <row r="49" spans="1:22" s="1" customFormat="1" ht="12.75" x14ac:dyDescent="0.2">
      <c r="A49" s="12"/>
      <c r="B49" s="18"/>
      <c r="C49" s="69">
        <v>3.84</v>
      </c>
      <c r="D49" s="69">
        <v>2.19</v>
      </c>
      <c r="E49" s="69">
        <v>1.39</v>
      </c>
      <c r="F49" s="69">
        <v>1</v>
      </c>
      <c r="G49" s="69">
        <v>0.67</v>
      </c>
      <c r="H49" s="69">
        <v>0.47</v>
      </c>
      <c r="I49" s="69">
        <v>0.36</v>
      </c>
      <c r="J49" s="69">
        <v>0.28000000000000003</v>
      </c>
      <c r="K49" s="69">
        <v>0.25</v>
      </c>
      <c r="L49" s="10"/>
      <c r="M49" s="118"/>
      <c r="N49" s="119"/>
      <c r="O49" s="119"/>
      <c r="P49" s="129" t="s">
        <v>10</v>
      </c>
      <c r="Q49" s="129"/>
      <c r="R49" s="129"/>
      <c r="S49" s="128">
        <f>SMALL(C47:K53,1)</f>
        <v>0.16</v>
      </c>
      <c r="T49" s="128"/>
      <c r="U49" s="13" t="s">
        <v>5</v>
      </c>
      <c r="V49" s="8"/>
    </row>
    <row r="50" spans="1:22" s="1" customFormat="1" ht="12.75" x14ac:dyDescent="0.2">
      <c r="A50" s="12"/>
      <c r="B50" s="18"/>
      <c r="C50" s="69">
        <v>0.52</v>
      </c>
      <c r="D50" s="69">
        <v>1.51</v>
      </c>
      <c r="E50" s="69">
        <v>1.44</v>
      </c>
      <c r="F50" s="69">
        <v>1.02</v>
      </c>
      <c r="G50" s="69">
        <v>0.67</v>
      </c>
      <c r="H50" s="69">
        <v>0.46</v>
      </c>
      <c r="I50" s="69">
        <v>0.34</v>
      </c>
      <c r="J50" s="69">
        <v>0.28000000000000003</v>
      </c>
      <c r="K50" s="69">
        <v>0.25</v>
      </c>
      <c r="L50" s="10"/>
      <c r="M50" s="118"/>
      <c r="N50" s="119"/>
      <c r="O50" s="119"/>
      <c r="P50" s="129" t="s">
        <v>8</v>
      </c>
      <c r="Q50" s="129"/>
      <c r="R50" s="129"/>
      <c r="S50" s="128">
        <f>LARGE(C47:K53,1)</f>
        <v>7.37</v>
      </c>
      <c r="T50" s="128"/>
      <c r="U50" s="13" t="s">
        <v>5</v>
      </c>
      <c r="V50" s="8"/>
    </row>
    <row r="51" spans="1:22" s="1" customFormat="1" ht="12.75" x14ac:dyDescent="0.2">
      <c r="A51" s="12"/>
      <c r="B51" s="18"/>
      <c r="C51" s="69">
        <v>1.72</v>
      </c>
      <c r="D51" s="69">
        <v>2.35</v>
      </c>
      <c r="E51" s="69">
        <v>1.54</v>
      </c>
      <c r="F51" s="69">
        <v>1.02</v>
      </c>
      <c r="G51" s="69">
        <v>0.66</v>
      </c>
      <c r="H51" s="69">
        <v>0.46</v>
      </c>
      <c r="I51" s="69">
        <v>0.34</v>
      </c>
      <c r="J51" s="69">
        <v>0.26</v>
      </c>
      <c r="K51" s="69">
        <v>0.21</v>
      </c>
      <c r="L51" s="10"/>
      <c r="M51" s="116" t="s">
        <v>7</v>
      </c>
      <c r="N51" s="117"/>
      <c r="O51" s="117"/>
      <c r="P51" s="124" t="s">
        <v>14</v>
      </c>
      <c r="Q51" s="124"/>
      <c r="R51" s="124"/>
      <c r="S51" s="127">
        <f>S49/S47</f>
        <v>0.12972972972972974</v>
      </c>
      <c r="T51" s="127"/>
      <c r="U51" s="11"/>
      <c r="V51" s="8"/>
    </row>
    <row r="52" spans="1:22" s="1" customFormat="1" x14ac:dyDescent="0.2">
      <c r="A52" s="8"/>
      <c r="C52" s="69">
        <v>7.37</v>
      </c>
      <c r="D52" s="69">
        <v>3.4</v>
      </c>
      <c r="E52" s="69">
        <v>1.71</v>
      </c>
      <c r="F52" s="69">
        <v>1.01</v>
      </c>
      <c r="G52" s="69">
        <v>0.66</v>
      </c>
      <c r="H52" s="69">
        <v>0.44</v>
      </c>
      <c r="I52" s="69">
        <v>0.31</v>
      </c>
      <c r="J52" s="69">
        <v>0.24</v>
      </c>
      <c r="K52" s="69">
        <v>0.19</v>
      </c>
      <c r="L52" s="10"/>
      <c r="M52" s="120"/>
      <c r="N52" s="121"/>
      <c r="O52" s="121"/>
      <c r="P52" s="123" t="s">
        <v>15</v>
      </c>
      <c r="Q52" s="123"/>
      <c r="R52" s="123"/>
      <c r="S52" s="122">
        <f>S49/S50</f>
        <v>2.1709633649932159E-2</v>
      </c>
      <c r="T52" s="122"/>
      <c r="U52" s="14"/>
      <c r="V52" s="8"/>
    </row>
    <row r="53" spans="1:22" s="1" customFormat="1" ht="12.75" x14ac:dyDescent="0.2">
      <c r="A53" s="12"/>
      <c r="B53" s="18"/>
      <c r="C53" s="69">
        <v>7.26</v>
      </c>
      <c r="D53" s="69">
        <v>3.39</v>
      </c>
      <c r="E53" s="69">
        <v>1.71</v>
      </c>
      <c r="F53" s="69">
        <v>0.95</v>
      </c>
      <c r="G53" s="69">
        <v>0.61</v>
      </c>
      <c r="H53" s="69">
        <v>0.42</v>
      </c>
      <c r="I53" s="69">
        <v>0.3</v>
      </c>
      <c r="J53" s="69">
        <v>0.22</v>
      </c>
      <c r="K53" s="69">
        <v>0.16</v>
      </c>
      <c r="L53" s="10"/>
      <c r="M53" s="125" t="s">
        <v>13</v>
      </c>
      <c r="N53" s="126"/>
      <c r="O53" s="126"/>
      <c r="P53" s="126"/>
      <c r="Q53" s="126"/>
      <c r="R53" s="126"/>
      <c r="S53" s="122">
        <f>(COUNTIF(C47:K53,"&gt;2")/COUNT(C47:K53))*100</f>
        <v>17.460317460317459</v>
      </c>
      <c r="T53" s="122"/>
      <c r="U53" s="14" t="s">
        <v>5</v>
      </c>
      <c r="V53" s="8"/>
    </row>
    <row r="54" spans="1:22" s="1" customFormat="1" x14ac:dyDescent="0.2">
      <c r="A54" s="114" t="s">
        <v>12</v>
      </c>
      <c r="B54" s="114"/>
      <c r="C54" s="53">
        <f>AVERAGE(C47:C53)</f>
        <v>4.2071428571428573</v>
      </c>
      <c r="D54" s="53">
        <f t="shared" ref="D54:K54" si="4">AVERAGE(D47:D53)</f>
        <v>2.5214285714285714</v>
      </c>
      <c r="E54" s="53">
        <f t="shared" si="4"/>
        <v>1.5171428571428573</v>
      </c>
      <c r="F54" s="53">
        <f t="shared" si="4"/>
        <v>0.96857142857142864</v>
      </c>
      <c r="G54" s="53">
        <f t="shared" si="4"/>
        <v>0.64428571428571435</v>
      </c>
      <c r="H54" s="53">
        <f t="shared" si="4"/>
        <v>0.44428571428571428</v>
      </c>
      <c r="I54" s="53">
        <f t="shared" si="4"/>
        <v>0.33</v>
      </c>
      <c r="J54" s="53">
        <f t="shared" si="4"/>
        <v>0.25571428571428573</v>
      </c>
      <c r="K54" s="53">
        <f t="shared" si="4"/>
        <v>0.21142857142857138</v>
      </c>
      <c r="L54" s="15"/>
      <c r="M54" s="8"/>
      <c r="N54" s="8"/>
      <c r="O54" s="8"/>
      <c r="P54" s="8"/>
      <c r="Q54" s="8"/>
      <c r="R54" s="8"/>
      <c r="S54" s="7"/>
      <c r="T54" s="7"/>
      <c r="U54" s="8"/>
      <c r="V54" s="8"/>
    </row>
    <row r="55" spans="1:22" s="1" customFormat="1" x14ac:dyDescent="0.2">
      <c r="A55" s="7"/>
      <c r="B55" s="7"/>
      <c r="C55" s="66"/>
      <c r="D55" s="66"/>
      <c r="E55" s="66"/>
      <c r="F55" s="66"/>
      <c r="G55" s="66"/>
      <c r="H55" s="66"/>
      <c r="I55" s="66"/>
      <c r="J55" s="66"/>
      <c r="K55" s="66"/>
      <c r="L55" s="8"/>
      <c r="M55" s="8"/>
      <c r="N55" s="8"/>
      <c r="O55" s="8"/>
      <c r="P55" s="8"/>
      <c r="Q55" s="8"/>
      <c r="R55" s="8"/>
      <c r="S55" s="7"/>
      <c r="T55" s="7"/>
      <c r="U55" s="8"/>
      <c r="V55" s="8"/>
    </row>
    <row r="56" spans="1:22" s="1" customFormat="1" x14ac:dyDescent="0.2">
      <c r="A56" s="9" t="s">
        <v>4</v>
      </c>
      <c r="B56" s="17">
        <v>6.62</v>
      </c>
      <c r="C56" s="69">
        <v>3.79</v>
      </c>
      <c r="D56" s="69">
        <v>2.8</v>
      </c>
      <c r="E56" s="69">
        <v>1.86</v>
      </c>
      <c r="F56" s="69">
        <v>1.1499999999999999</v>
      </c>
      <c r="G56" s="69">
        <v>0.78</v>
      </c>
      <c r="H56" s="69">
        <v>0.59</v>
      </c>
      <c r="I56" s="69">
        <v>0.49</v>
      </c>
      <c r="J56" s="69">
        <v>0.39</v>
      </c>
      <c r="K56" s="69">
        <v>0.36</v>
      </c>
      <c r="L56" s="10"/>
      <c r="M56" s="116" t="s">
        <v>11</v>
      </c>
      <c r="N56" s="117"/>
      <c r="O56" s="117"/>
      <c r="P56" s="124" t="s">
        <v>6</v>
      </c>
      <c r="Q56" s="124"/>
      <c r="R56" s="124"/>
      <c r="S56" s="127">
        <f>AVERAGE(C56:K62)</f>
        <v>1.5446031746031739</v>
      </c>
      <c r="T56" s="127"/>
      <c r="U56" s="11" t="s">
        <v>5</v>
      </c>
      <c r="V56" s="8"/>
    </row>
    <row r="57" spans="1:22" s="1" customFormat="1" ht="12.75" x14ac:dyDescent="0.2">
      <c r="A57" s="12"/>
      <c r="B57" s="17">
        <v>7.59</v>
      </c>
      <c r="C57" s="69">
        <v>7.71</v>
      </c>
      <c r="D57" s="69">
        <v>3.72</v>
      </c>
      <c r="E57" s="69">
        <v>2.1800000000000002</v>
      </c>
      <c r="F57" s="69">
        <v>1.31</v>
      </c>
      <c r="G57" s="69">
        <v>0.85</v>
      </c>
      <c r="H57" s="69">
        <v>0.62</v>
      </c>
      <c r="I57" s="69">
        <v>0.49</v>
      </c>
      <c r="J57" s="69">
        <v>0.41</v>
      </c>
      <c r="K57" s="69">
        <v>0.37</v>
      </c>
      <c r="L57" s="10"/>
      <c r="M57" s="118"/>
      <c r="N57" s="119"/>
      <c r="O57" s="119"/>
      <c r="P57" s="129" t="s">
        <v>9</v>
      </c>
      <c r="Q57" s="129"/>
      <c r="R57" s="129"/>
      <c r="S57" s="128">
        <f>MEDIAN(C56:K62)</f>
        <v>0.85</v>
      </c>
      <c r="T57" s="128"/>
      <c r="U57" s="13" t="s">
        <v>5</v>
      </c>
      <c r="V57" s="8"/>
    </row>
    <row r="58" spans="1:22" s="1" customFormat="1" ht="12.75" x14ac:dyDescent="0.2">
      <c r="A58" s="12"/>
      <c r="B58" s="17">
        <v>3.15</v>
      </c>
      <c r="C58" s="69">
        <v>6.05</v>
      </c>
      <c r="D58" s="69">
        <v>3.29</v>
      </c>
      <c r="E58" s="69">
        <v>2.09</v>
      </c>
      <c r="F58" s="69">
        <v>1.37</v>
      </c>
      <c r="G58" s="69">
        <v>0.93</v>
      </c>
      <c r="H58" s="69">
        <v>0.66</v>
      </c>
      <c r="I58" s="69">
        <v>0.51</v>
      </c>
      <c r="J58" s="69">
        <v>0.44</v>
      </c>
      <c r="K58" s="69">
        <v>0.42</v>
      </c>
      <c r="L58" s="10"/>
      <c r="M58" s="118"/>
      <c r="N58" s="119"/>
      <c r="O58" s="119"/>
      <c r="P58" s="129" t="s">
        <v>10</v>
      </c>
      <c r="Q58" s="129"/>
      <c r="R58" s="129"/>
      <c r="S58" s="128">
        <f>SMALL(C56:K62,1)</f>
        <v>0.3</v>
      </c>
      <c r="T58" s="128"/>
      <c r="U58" s="13" t="s">
        <v>5</v>
      </c>
      <c r="V58" s="8"/>
    </row>
    <row r="59" spans="1:22" s="1" customFormat="1" ht="12.75" x14ac:dyDescent="0.2">
      <c r="A59" s="12"/>
      <c r="B59" s="17">
        <v>0.5</v>
      </c>
      <c r="C59" s="69">
        <v>0.65</v>
      </c>
      <c r="D59" s="69">
        <v>2.2200000000000002</v>
      </c>
      <c r="E59" s="69">
        <v>1.98</v>
      </c>
      <c r="F59" s="69">
        <v>1.31</v>
      </c>
      <c r="G59" s="69">
        <v>0.88</v>
      </c>
      <c r="H59" s="69">
        <v>0.65</v>
      </c>
      <c r="I59" s="69">
        <v>0.51</v>
      </c>
      <c r="J59" s="69">
        <v>0.43</v>
      </c>
      <c r="K59" s="69">
        <v>0.41</v>
      </c>
      <c r="L59" s="10"/>
      <c r="M59" s="118"/>
      <c r="N59" s="119"/>
      <c r="O59" s="119"/>
      <c r="P59" s="129" t="s">
        <v>8</v>
      </c>
      <c r="Q59" s="129"/>
      <c r="R59" s="129"/>
      <c r="S59" s="128">
        <f>LARGE(C56:K62,1)</f>
        <v>7.71</v>
      </c>
      <c r="T59" s="128"/>
      <c r="U59" s="13" t="s">
        <v>5</v>
      </c>
      <c r="V59" s="8"/>
    </row>
    <row r="60" spans="1:22" s="1" customFormat="1" ht="12.75" x14ac:dyDescent="0.2">
      <c r="A60" s="12"/>
      <c r="B60" s="17">
        <v>4.95</v>
      </c>
      <c r="C60" s="69">
        <v>1.74</v>
      </c>
      <c r="D60" s="69">
        <v>2.3199999999999998</v>
      </c>
      <c r="E60" s="69">
        <v>1.91</v>
      </c>
      <c r="F60" s="69">
        <v>1.29</v>
      </c>
      <c r="G60" s="69">
        <v>0.89</v>
      </c>
      <c r="H60" s="69">
        <v>0.65</v>
      </c>
      <c r="I60" s="69">
        <v>0.49</v>
      </c>
      <c r="J60" s="69">
        <v>0.41</v>
      </c>
      <c r="K60" s="69">
        <v>0.36</v>
      </c>
      <c r="L60" s="10"/>
      <c r="M60" s="116" t="s">
        <v>7</v>
      </c>
      <c r="N60" s="117"/>
      <c r="O60" s="117"/>
      <c r="P60" s="124" t="s">
        <v>14</v>
      </c>
      <c r="Q60" s="124"/>
      <c r="R60" s="124"/>
      <c r="S60" s="127">
        <f>S58/S56</f>
        <v>0.1942246428938445</v>
      </c>
      <c r="T60" s="127"/>
      <c r="U60" s="11"/>
      <c r="V60" s="8"/>
    </row>
    <row r="61" spans="1:22" s="1" customFormat="1" x14ac:dyDescent="0.2">
      <c r="A61" s="8"/>
      <c r="B61" s="8"/>
      <c r="C61" s="69">
        <v>7.15</v>
      </c>
      <c r="D61" s="69">
        <v>3.24</v>
      </c>
      <c r="E61" s="69">
        <v>2.0099999999999998</v>
      </c>
      <c r="F61" s="69">
        <v>1.31</v>
      </c>
      <c r="G61" s="69">
        <v>0.88</v>
      </c>
      <c r="H61" s="69">
        <v>0.62</v>
      </c>
      <c r="I61" s="69">
        <v>0.47</v>
      </c>
      <c r="J61" s="69">
        <v>0.38</v>
      </c>
      <c r="K61" s="69">
        <v>0.33</v>
      </c>
      <c r="L61" s="10"/>
      <c r="M61" s="120"/>
      <c r="N61" s="121"/>
      <c r="O61" s="121"/>
      <c r="P61" s="123" t="s">
        <v>15</v>
      </c>
      <c r="Q61" s="123"/>
      <c r="R61" s="123"/>
      <c r="S61" s="122">
        <f>S58/S59</f>
        <v>3.8910505836575876E-2</v>
      </c>
      <c r="T61" s="122"/>
      <c r="U61" s="14"/>
      <c r="V61" s="8"/>
    </row>
    <row r="62" spans="1:22" s="1" customFormat="1" ht="12.75" x14ac:dyDescent="0.2">
      <c r="A62" s="12"/>
      <c r="B62" s="17">
        <v>4.8899999999999997</v>
      </c>
      <c r="C62" s="69">
        <v>7.13</v>
      </c>
      <c r="D62" s="69">
        <v>3.36</v>
      </c>
      <c r="E62" s="69">
        <v>1.97</v>
      </c>
      <c r="F62" s="69">
        <v>1.21</v>
      </c>
      <c r="G62" s="69">
        <v>0.81</v>
      </c>
      <c r="H62" s="69">
        <v>0.59</v>
      </c>
      <c r="I62" s="69">
        <v>0.46</v>
      </c>
      <c r="J62" s="69">
        <v>0.36</v>
      </c>
      <c r="K62" s="69">
        <v>0.3</v>
      </c>
      <c r="L62" s="10"/>
      <c r="M62" s="125" t="s">
        <v>13</v>
      </c>
      <c r="N62" s="126"/>
      <c r="O62" s="126"/>
      <c r="P62" s="126"/>
      <c r="Q62" s="126"/>
      <c r="R62" s="126"/>
      <c r="S62" s="122">
        <f>(COUNTIF(C56:K62,"&gt;2")/COUNT(C56:K62))*100</f>
        <v>23.809523809523807</v>
      </c>
      <c r="T62" s="122"/>
      <c r="U62" s="14" t="s">
        <v>5</v>
      </c>
      <c r="V62" s="8"/>
    </row>
    <row r="63" spans="1:22" s="1" customFormat="1" x14ac:dyDescent="0.2">
      <c r="A63" s="114" t="s">
        <v>12</v>
      </c>
      <c r="B63" s="114"/>
      <c r="C63" s="53">
        <f>AVERAGE(C56:C62)</f>
        <v>4.8885714285714288</v>
      </c>
      <c r="D63" s="53">
        <f t="shared" ref="D63" si="5">AVERAGE(D56:D62)</f>
        <v>2.9928571428571429</v>
      </c>
      <c r="E63" s="53">
        <f t="shared" ref="E63" si="6">AVERAGE(E56:E62)</f>
        <v>2</v>
      </c>
      <c r="F63" s="53">
        <f t="shared" ref="F63" si="7">AVERAGE(F56:F62)</f>
        <v>1.2785714285714285</v>
      </c>
      <c r="G63" s="53">
        <f t="shared" ref="G63" si="8">AVERAGE(G56:G62)</f>
        <v>0.86</v>
      </c>
      <c r="H63" s="53">
        <f t="shared" ref="H63" si="9">AVERAGE(H56:H62)</f>
        <v>0.62571428571428567</v>
      </c>
      <c r="I63" s="53">
        <f t="shared" ref="I63" si="10">AVERAGE(I56:I62)</f>
        <v>0.48857142857142855</v>
      </c>
      <c r="J63" s="53">
        <f t="shared" ref="J63" si="11">AVERAGE(J56:J62)</f>
        <v>0.40285714285714286</v>
      </c>
      <c r="K63" s="53">
        <f t="shared" ref="K63" si="12">AVERAGE(K56:K62)</f>
        <v>0.36428571428571427</v>
      </c>
      <c r="L63" s="15"/>
      <c r="M63" s="8"/>
      <c r="N63" s="8"/>
      <c r="O63" s="8"/>
      <c r="P63" s="8"/>
      <c r="Q63" s="8"/>
      <c r="R63" s="8"/>
      <c r="S63" s="7"/>
      <c r="T63" s="7"/>
      <c r="U63" s="8"/>
      <c r="V63" s="8"/>
    </row>
    <row r="64" spans="1:22" hidden="1" x14ac:dyDescent="0.2"/>
  </sheetData>
  <mergeCells count="91">
    <mergeCell ref="M62:R62"/>
    <mergeCell ref="S62:T62"/>
    <mergeCell ref="M60:O61"/>
    <mergeCell ref="P60:R60"/>
    <mergeCell ref="S60:T60"/>
    <mergeCell ref="P61:R61"/>
    <mergeCell ref="S61:T61"/>
    <mergeCell ref="M56:O59"/>
    <mergeCell ref="P56:R56"/>
    <mergeCell ref="S56:T56"/>
    <mergeCell ref="P57:R57"/>
    <mergeCell ref="S57:T57"/>
    <mergeCell ref="P58:R58"/>
    <mergeCell ref="S58:T58"/>
    <mergeCell ref="P59:R59"/>
    <mergeCell ref="S59:T59"/>
    <mergeCell ref="M53:R53"/>
    <mergeCell ref="S53:T53"/>
    <mergeCell ref="M47:O50"/>
    <mergeCell ref="P47:R47"/>
    <mergeCell ref="S47:T47"/>
    <mergeCell ref="P48:R48"/>
    <mergeCell ref="S48:T48"/>
    <mergeCell ref="P49:R49"/>
    <mergeCell ref="S49:T49"/>
    <mergeCell ref="P50:R50"/>
    <mergeCell ref="S50:T50"/>
    <mergeCell ref="M51:O52"/>
    <mergeCell ref="P51:R51"/>
    <mergeCell ref="S51:T51"/>
    <mergeCell ref="P52:R52"/>
    <mergeCell ref="S52:T52"/>
    <mergeCell ref="M44:R44"/>
    <mergeCell ref="S44:T44"/>
    <mergeCell ref="M38:O41"/>
    <mergeCell ref="P38:R38"/>
    <mergeCell ref="S38:T38"/>
    <mergeCell ref="P39:R39"/>
    <mergeCell ref="S39:T39"/>
    <mergeCell ref="P40:R40"/>
    <mergeCell ref="S40:T40"/>
    <mergeCell ref="P41:R41"/>
    <mergeCell ref="S41:T41"/>
    <mergeCell ref="M42:O43"/>
    <mergeCell ref="P42:R42"/>
    <mergeCell ref="S42:T42"/>
    <mergeCell ref="P43:R43"/>
    <mergeCell ref="S43:T43"/>
    <mergeCell ref="M35:R35"/>
    <mergeCell ref="S35:T35"/>
    <mergeCell ref="M29:O32"/>
    <mergeCell ref="P29:R29"/>
    <mergeCell ref="S29:T29"/>
    <mergeCell ref="P30:R30"/>
    <mergeCell ref="S30:T30"/>
    <mergeCell ref="P31:R31"/>
    <mergeCell ref="S31:T31"/>
    <mergeCell ref="P32:R32"/>
    <mergeCell ref="S32:T32"/>
    <mergeCell ref="M33:O34"/>
    <mergeCell ref="P33:R33"/>
    <mergeCell ref="S33:T33"/>
    <mergeCell ref="P34:R34"/>
    <mergeCell ref="S34:T34"/>
    <mergeCell ref="M26:R26"/>
    <mergeCell ref="S26:T26"/>
    <mergeCell ref="M20:O23"/>
    <mergeCell ref="P20:R20"/>
    <mergeCell ref="S20:T20"/>
    <mergeCell ref="P21:R21"/>
    <mergeCell ref="S21:T21"/>
    <mergeCell ref="P22:R22"/>
    <mergeCell ref="S22:T22"/>
    <mergeCell ref="P23:R23"/>
    <mergeCell ref="S23:T23"/>
    <mergeCell ref="M24:O25"/>
    <mergeCell ref="P24:R24"/>
    <mergeCell ref="S24:T24"/>
    <mergeCell ref="P25:R25"/>
    <mergeCell ref="S25:T25"/>
    <mergeCell ref="A17:B17"/>
    <mergeCell ref="N17:U17"/>
    <mergeCell ref="N18:P18"/>
    <mergeCell ref="Q18:S18"/>
    <mergeCell ref="T18:U18"/>
    <mergeCell ref="A18:D18"/>
    <mergeCell ref="A27:B27"/>
    <mergeCell ref="A36:B36"/>
    <mergeCell ref="A45:B45"/>
    <mergeCell ref="A54:B54"/>
    <mergeCell ref="A63:B63"/>
  </mergeCells>
  <conditionalFormatting sqref="C20:K26 C29:K35 C38:K44 C47:K53 C56:K62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2">
    <dataValidation type="list" allowBlank="1" showInputMessage="1" showErrorMessage="1" sqref="T18">
      <formula1>"TH,TV"</formula1>
    </dataValidation>
    <dataValidation type="list" allowBlank="1" showInputMessage="1" showErrorMessage="1" sqref="N18">
      <formula1>"Rum A, Rum B, Køkken"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9" orientation="portrait" r:id="rId1"/>
  <headerFooter>
    <oddHeader>&amp;LRum &amp;A</oddHead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64"/>
  <sheetViews>
    <sheetView zoomScaleNormal="100" zoomScaleSheetLayoutView="100" zoomScalePageLayoutView="70" workbookViewId="0">
      <selection activeCell="U14" sqref="A1:XFD1048576"/>
    </sheetView>
  </sheetViews>
  <sheetFormatPr defaultColWidth="0" defaultRowHeight="11.25" customHeight="1" zeroHeight="1" x14ac:dyDescent="0.2"/>
  <cols>
    <col min="1" max="1" width="6.5703125" style="5" customWidth="1"/>
    <col min="2" max="2" width="1" style="5" customWidth="1"/>
    <col min="3" max="11" width="4.85546875" style="4" customWidth="1"/>
    <col min="12" max="12" width="3.7109375" style="4" customWidth="1"/>
    <col min="13" max="13" width="5.28515625" style="4" customWidth="1"/>
    <col min="14" max="18" width="3.85546875" style="4" customWidth="1"/>
    <col min="19" max="20" width="3.28515625" style="3" customWidth="1"/>
    <col min="21" max="21" width="2.42578125" style="4" customWidth="1"/>
    <col min="22" max="22" width="1.28515625" style="6" customWidth="1"/>
    <col min="23" max="23" width="0" style="4" hidden="1" customWidth="1"/>
    <col min="24" max="16384" width="9.140625" style="4" hidden="1"/>
  </cols>
  <sheetData>
    <row r="1" spans="3:21" x14ac:dyDescent="0.2"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5"/>
      <c r="T1" s="5"/>
      <c r="U1" s="6"/>
    </row>
    <row r="2" spans="3:21" x14ac:dyDescent="0.2"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5"/>
      <c r="T2" s="5"/>
      <c r="U2" s="6"/>
    </row>
    <row r="3" spans="3:21" x14ac:dyDescent="0.2"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5"/>
      <c r="T3" s="5"/>
      <c r="U3" s="6"/>
    </row>
    <row r="4" spans="3:21" x14ac:dyDescent="0.2"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5"/>
      <c r="T4" s="5"/>
      <c r="U4" s="6"/>
    </row>
    <row r="5" spans="3:21" x14ac:dyDescent="0.2"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5"/>
      <c r="T5" s="5"/>
      <c r="U5" s="6"/>
    </row>
    <row r="6" spans="3:21" x14ac:dyDescent="0.2"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5"/>
      <c r="T6" s="5"/>
      <c r="U6" s="6"/>
    </row>
    <row r="7" spans="3:21" x14ac:dyDescent="0.2"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5"/>
      <c r="T7" s="5"/>
      <c r="U7" s="6"/>
    </row>
    <row r="8" spans="3:21" x14ac:dyDescent="0.2"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5"/>
      <c r="T8" s="5"/>
      <c r="U8" s="6"/>
    </row>
    <row r="9" spans="3:21" x14ac:dyDescent="0.2"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5"/>
      <c r="T9" s="5"/>
      <c r="U9" s="6"/>
    </row>
    <row r="10" spans="3:21" x14ac:dyDescent="0.2"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5"/>
      <c r="T10" s="5"/>
      <c r="U10" s="6"/>
    </row>
    <row r="11" spans="3:21" x14ac:dyDescent="0.2"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5"/>
      <c r="T11" s="5"/>
      <c r="U11" s="6"/>
    </row>
    <row r="12" spans="3:21" x14ac:dyDescent="0.2"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5"/>
      <c r="T12" s="5"/>
      <c r="U12" s="6"/>
    </row>
    <row r="13" spans="3:21" x14ac:dyDescent="0.2"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5"/>
      <c r="T13" s="5"/>
      <c r="U13" s="6"/>
    </row>
    <row r="14" spans="3:21" x14ac:dyDescent="0.2"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5"/>
      <c r="T14" s="5"/>
      <c r="U14" s="6"/>
    </row>
    <row r="15" spans="3:21" x14ac:dyDescent="0.2"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5"/>
      <c r="T15" s="5"/>
      <c r="U15" s="6"/>
    </row>
    <row r="16" spans="3:21" x14ac:dyDescent="0.2"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5"/>
      <c r="T16" s="5"/>
      <c r="U16" s="6"/>
    </row>
    <row r="17" spans="1:23" s="1" customFormat="1" x14ac:dyDescent="0.2">
      <c r="A17" s="131"/>
      <c r="B17" s="131"/>
      <c r="C17" s="42">
        <v>0.5</v>
      </c>
      <c r="D17" s="43">
        <f t="shared" ref="D17:K17" si="0">C17+$E$18</f>
        <v>1</v>
      </c>
      <c r="E17" s="43">
        <f t="shared" si="0"/>
        <v>1.5</v>
      </c>
      <c r="F17" s="43">
        <f t="shared" si="0"/>
        <v>2</v>
      </c>
      <c r="G17" s="43">
        <f t="shared" si="0"/>
        <v>2.5</v>
      </c>
      <c r="H17" s="43">
        <f t="shared" si="0"/>
        <v>3</v>
      </c>
      <c r="I17" s="43">
        <f t="shared" si="0"/>
        <v>3.5</v>
      </c>
      <c r="J17" s="43">
        <f t="shared" si="0"/>
        <v>4</v>
      </c>
      <c r="K17" s="43">
        <f t="shared" si="0"/>
        <v>4.5</v>
      </c>
      <c r="L17" s="30" t="s">
        <v>26</v>
      </c>
      <c r="M17" s="23" t="s">
        <v>17</v>
      </c>
      <c r="N17" s="130" t="s">
        <v>51</v>
      </c>
      <c r="O17" s="130"/>
      <c r="P17" s="130"/>
      <c r="Q17" s="130"/>
      <c r="R17" s="130"/>
      <c r="S17" s="130"/>
      <c r="T17" s="130"/>
      <c r="U17" s="130"/>
      <c r="V17" s="8"/>
    </row>
    <row r="18" spans="1:23" s="1" customFormat="1" x14ac:dyDescent="0.2">
      <c r="A18" s="137" t="s">
        <v>24</v>
      </c>
      <c r="B18" s="137"/>
      <c r="C18" s="137"/>
      <c r="D18" s="137"/>
      <c r="E18" s="28">
        <v>0.5</v>
      </c>
      <c r="F18" s="19" t="s">
        <v>21</v>
      </c>
      <c r="G18" s="19"/>
      <c r="H18" s="19"/>
      <c r="I18" s="19"/>
      <c r="J18" s="19"/>
      <c r="K18" s="19"/>
      <c r="L18" s="19"/>
      <c r="M18" s="29" t="s">
        <v>22</v>
      </c>
      <c r="N18" s="130" t="s">
        <v>19</v>
      </c>
      <c r="O18" s="130"/>
      <c r="P18" s="130"/>
      <c r="Q18" s="133" t="s">
        <v>23</v>
      </c>
      <c r="R18" s="133"/>
      <c r="S18" s="133"/>
      <c r="T18" s="130" t="s">
        <v>18</v>
      </c>
      <c r="U18" s="130"/>
      <c r="V18" s="8"/>
    </row>
    <row r="19" spans="1:23" s="1" customFormat="1" x14ac:dyDescent="0.2">
      <c r="A19" s="25"/>
      <c r="B19" s="25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0"/>
      <c r="N19" s="20"/>
      <c r="O19" s="20"/>
      <c r="P19" s="20"/>
      <c r="Q19" s="20"/>
      <c r="R19" s="20"/>
      <c r="S19" s="21"/>
      <c r="T19" s="21"/>
      <c r="U19" s="20"/>
      <c r="V19" s="8"/>
    </row>
    <row r="20" spans="1:23" s="1" customFormat="1" x14ac:dyDescent="0.2">
      <c r="A20" s="9" t="s">
        <v>0</v>
      </c>
      <c r="B20" s="16"/>
      <c r="C20" s="54">
        <v>5.41</v>
      </c>
      <c r="D20" s="54">
        <v>2.6</v>
      </c>
      <c r="E20" s="54">
        <v>1.1499999999999999</v>
      </c>
      <c r="F20" s="54">
        <v>0.48</v>
      </c>
      <c r="G20" s="54">
        <v>0.28999999999999998</v>
      </c>
      <c r="H20" s="54">
        <v>0.27</v>
      </c>
      <c r="I20" s="54">
        <v>0.23</v>
      </c>
      <c r="J20" s="54">
        <v>0.18</v>
      </c>
      <c r="K20" s="54">
        <v>0.13</v>
      </c>
      <c r="L20" s="10"/>
      <c r="M20" s="116" t="s">
        <v>11</v>
      </c>
      <c r="N20" s="117"/>
      <c r="O20" s="117"/>
      <c r="P20" s="124" t="s">
        <v>6</v>
      </c>
      <c r="Q20" s="124"/>
      <c r="R20" s="124"/>
      <c r="S20" s="127">
        <f>AVERAGE(C20:K26)</f>
        <v>0.84000000000000052</v>
      </c>
      <c r="T20" s="127"/>
      <c r="U20" s="11" t="s">
        <v>5</v>
      </c>
      <c r="V20" s="8"/>
    </row>
    <row r="21" spans="1:23" s="1" customFormat="1" ht="12.75" x14ac:dyDescent="0.2">
      <c r="A21" s="12"/>
      <c r="B21" s="18"/>
      <c r="C21" s="54">
        <v>5.83</v>
      </c>
      <c r="D21" s="54">
        <v>2.73</v>
      </c>
      <c r="E21" s="54">
        <v>1.1299999999999999</v>
      </c>
      <c r="F21" s="54">
        <v>0.49</v>
      </c>
      <c r="G21" s="54">
        <v>0.38</v>
      </c>
      <c r="H21" s="54">
        <v>0.3</v>
      </c>
      <c r="I21" s="54">
        <v>0.23</v>
      </c>
      <c r="J21" s="54">
        <v>0.17</v>
      </c>
      <c r="K21" s="54">
        <v>0.14000000000000001</v>
      </c>
      <c r="L21" s="10"/>
      <c r="M21" s="118"/>
      <c r="N21" s="119"/>
      <c r="O21" s="119"/>
      <c r="P21" s="129" t="s">
        <v>9</v>
      </c>
      <c r="Q21" s="129"/>
      <c r="R21" s="129"/>
      <c r="S21" s="128">
        <f>MEDIAN(C20:K26)</f>
        <v>0.3</v>
      </c>
      <c r="T21" s="128"/>
      <c r="U21" s="13" t="s">
        <v>5</v>
      </c>
      <c r="V21" s="8"/>
    </row>
    <row r="22" spans="1:23" s="1" customFormat="1" ht="12.75" x14ac:dyDescent="0.2">
      <c r="A22" s="12"/>
      <c r="B22" s="18"/>
      <c r="C22" s="54">
        <v>1.62</v>
      </c>
      <c r="D22" s="54">
        <v>2.14</v>
      </c>
      <c r="E22" s="54">
        <v>1.03</v>
      </c>
      <c r="F22" s="54">
        <v>0.62</v>
      </c>
      <c r="G22" s="54">
        <v>0.4</v>
      </c>
      <c r="H22" s="54">
        <v>0.28000000000000003</v>
      </c>
      <c r="I22" s="54">
        <v>0.2</v>
      </c>
      <c r="J22" s="54">
        <v>0.17</v>
      </c>
      <c r="K22" s="54">
        <v>0.14000000000000001</v>
      </c>
      <c r="L22" s="10"/>
      <c r="M22" s="118"/>
      <c r="N22" s="119"/>
      <c r="O22" s="119"/>
      <c r="P22" s="129" t="s">
        <v>10</v>
      </c>
      <c r="Q22" s="129"/>
      <c r="R22" s="129"/>
      <c r="S22" s="128">
        <f>SMALL(C20:K26,1)</f>
        <v>0.13</v>
      </c>
      <c r="T22" s="128"/>
      <c r="U22" s="13" t="s">
        <v>5</v>
      </c>
      <c r="V22" s="8"/>
    </row>
    <row r="23" spans="1:23" s="1" customFormat="1" ht="12.75" x14ac:dyDescent="0.2">
      <c r="A23" s="12"/>
      <c r="B23" s="18"/>
      <c r="C23" s="54">
        <v>0.35</v>
      </c>
      <c r="D23" s="54">
        <v>1</v>
      </c>
      <c r="E23" s="54">
        <v>1.01</v>
      </c>
      <c r="F23" s="54">
        <v>0.59</v>
      </c>
      <c r="G23" s="54">
        <v>0.32</v>
      </c>
      <c r="H23" s="54">
        <v>0.25</v>
      </c>
      <c r="I23" s="54">
        <v>0.21</v>
      </c>
      <c r="J23" s="54">
        <v>0.18</v>
      </c>
      <c r="K23" s="54">
        <v>0.17</v>
      </c>
      <c r="L23" s="10"/>
      <c r="M23" s="118"/>
      <c r="N23" s="119"/>
      <c r="O23" s="119"/>
      <c r="P23" s="129" t="s">
        <v>8</v>
      </c>
      <c r="Q23" s="129"/>
      <c r="R23" s="129"/>
      <c r="S23" s="128">
        <f>LARGE(C20:K26,1)</f>
        <v>5.83</v>
      </c>
      <c r="T23" s="128"/>
      <c r="U23" s="13" t="s">
        <v>5</v>
      </c>
      <c r="V23" s="8"/>
    </row>
    <row r="24" spans="1:23" s="1" customFormat="1" ht="12.75" x14ac:dyDescent="0.2">
      <c r="A24" s="12"/>
      <c r="B24" s="18"/>
      <c r="C24" s="54">
        <v>3.03</v>
      </c>
      <c r="D24" s="54">
        <v>1.52</v>
      </c>
      <c r="E24" s="54">
        <v>0.82</v>
      </c>
      <c r="F24" s="54">
        <v>0.47</v>
      </c>
      <c r="G24" s="54">
        <v>0.28000000000000003</v>
      </c>
      <c r="H24" s="54">
        <v>0.24</v>
      </c>
      <c r="I24" s="54">
        <v>0.2</v>
      </c>
      <c r="J24" s="54">
        <v>0.18</v>
      </c>
      <c r="K24" s="54">
        <v>0.17</v>
      </c>
      <c r="L24" s="10"/>
      <c r="M24" s="116" t="s">
        <v>7</v>
      </c>
      <c r="N24" s="117"/>
      <c r="O24" s="117"/>
      <c r="P24" s="124" t="s">
        <v>14</v>
      </c>
      <c r="Q24" s="124"/>
      <c r="R24" s="124"/>
      <c r="S24" s="127">
        <f>S22/S20</f>
        <v>0.15476190476190468</v>
      </c>
      <c r="T24" s="127"/>
      <c r="U24" s="11"/>
      <c r="V24" s="8"/>
    </row>
    <row r="25" spans="1:23" s="1" customFormat="1" x14ac:dyDescent="0.2">
      <c r="A25" s="8"/>
      <c r="B25" s="8"/>
      <c r="C25" s="54">
        <v>3.95</v>
      </c>
      <c r="D25" s="54">
        <v>1.32</v>
      </c>
      <c r="E25" s="54">
        <v>0.77</v>
      </c>
      <c r="F25" s="54">
        <v>0.42</v>
      </c>
      <c r="G25" s="54">
        <v>0.27</v>
      </c>
      <c r="H25" s="54">
        <v>0.23</v>
      </c>
      <c r="I25" s="54">
        <v>0.19</v>
      </c>
      <c r="J25" s="54">
        <v>0.16</v>
      </c>
      <c r="K25" s="54">
        <v>0.13</v>
      </c>
      <c r="L25" s="10"/>
      <c r="M25" s="120"/>
      <c r="N25" s="121"/>
      <c r="O25" s="121"/>
      <c r="P25" s="123" t="s">
        <v>15</v>
      </c>
      <c r="Q25" s="123"/>
      <c r="R25" s="123"/>
      <c r="S25" s="122">
        <f>S22/S23</f>
        <v>2.2298456260720412E-2</v>
      </c>
      <c r="T25" s="122"/>
      <c r="U25" s="14"/>
      <c r="V25" s="8"/>
    </row>
    <row r="26" spans="1:23" s="1" customFormat="1" x14ac:dyDescent="0.2">
      <c r="A26" s="8"/>
      <c r="B26" s="8"/>
      <c r="C26" s="54">
        <v>2.7</v>
      </c>
      <c r="D26" s="54">
        <v>1.0900000000000001</v>
      </c>
      <c r="E26" s="54">
        <v>0.67</v>
      </c>
      <c r="F26" s="54">
        <v>0.36</v>
      </c>
      <c r="G26" s="54">
        <v>0.26</v>
      </c>
      <c r="H26" s="54">
        <v>0.21</v>
      </c>
      <c r="I26" s="54">
        <v>0.18</v>
      </c>
      <c r="J26" s="54">
        <v>0.15</v>
      </c>
      <c r="K26" s="54">
        <v>0.13</v>
      </c>
      <c r="L26" s="10"/>
      <c r="M26" s="125" t="s">
        <v>13</v>
      </c>
      <c r="N26" s="126"/>
      <c r="O26" s="126"/>
      <c r="P26" s="126"/>
      <c r="Q26" s="126"/>
      <c r="R26" s="126"/>
      <c r="S26" s="122">
        <f>(COUNTIF(C20:K26,"&gt;2")/COUNT(C20:K26))*100</f>
        <v>12.698412698412698</v>
      </c>
      <c r="T26" s="122"/>
      <c r="U26" s="14" t="s">
        <v>5</v>
      </c>
      <c r="V26" s="8"/>
    </row>
    <row r="27" spans="1:23" s="1" customFormat="1" x14ac:dyDescent="0.2">
      <c r="A27" s="114" t="s">
        <v>12</v>
      </c>
      <c r="B27" s="114"/>
      <c r="C27" s="53">
        <f>AVERAGE(C20:C26)</f>
        <v>3.2699999999999996</v>
      </c>
      <c r="D27" s="53">
        <f t="shared" ref="D27:K27" si="1">AVERAGE(D20:D26)</f>
        <v>1.7714285714285716</v>
      </c>
      <c r="E27" s="53">
        <f t="shared" si="1"/>
        <v>0.94000000000000006</v>
      </c>
      <c r="F27" s="53">
        <f t="shared" si="1"/>
        <v>0.48999999999999988</v>
      </c>
      <c r="G27" s="53">
        <f t="shared" si="1"/>
        <v>0.31428571428571433</v>
      </c>
      <c r="H27" s="53">
        <f t="shared" si="1"/>
        <v>0.25428571428571428</v>
      </c>
      <c r="I27" s="53">
        <f t="shared" si="1"/>
        <v>0.20571428571428571</v>
      </c>
      <c r="J27" s="53">
        <f t="shared" si="1"/>
        <v>0.16999999999999996</v>
      </c>
      <c r="K27" s="53">
        <f t="shared" si="1"/>
        <v>0.14428571428571432</v>
      </c>
      <c r="L27" s="15"/>
      <c r="M27" s="8"/>
      <c r="N27" s="8"/>
      <c r="O27" s="8"/>
      <c r="P27" s="8"/>
      <c r="Q27" s="8"/>
      <c r="R27" s="8"/>
      <c r="S27" s="7"/>
      <c r="T27" s="7"/>
      <c r="U27" s="8"/>
      <c r="V27" s="8"/>
      <c r="W27" s="2"/>
    </row>
    <row r="28" spans="1:23" s="1" customFormat="1" x14ac:dyDescent="0.2">
      <c r="A28" s="7"/>
      <c r="B28" s="7"/>
      <c r="C28" s="33"/>
      <c r="D28" s="33"/>
      <c r="E28" s="33"/>
      <c r="F28" s="33"/>
      <c r="G28" s="33"/>
      <c r="H28" s="33"/>
      <c r="I28" s="33"/>
      <c r="J28" s="33"/>
      <c r="K28" s="33"/>
      <c r="L28" s="8"/>
      <c r="M28" s="8"/>
      <c r="N28" s="8"/>
      <c r="O28" s="8"/>
      <c r="P28" s="8"/>
      <c r="Q28" s="8"/>
      <c r="R28" s="8"/>
      <c r="S28" s="7"/>
      <c r="T28" s="7"/>
      <c r="U28" s="8"/>
      <c r="V28" s="8"/>
    </row>
    <row r="29" spans="1:23" s="1" customFormat="1" x14ac:dyDescent="0.2">
      <c r="A29" s="9" t="s">
        <v>1</v>
      </c>
      <c r="B29" s="16"/>
      <c r="C29" s="54">
        <v>4.0599999999999996</v>
      </c>
      <c r="D29" s="54">
        <v>1.81</v>
      </c>
      <c r="E29" s="54">
        <v>1.05</v>
      </c>
      <c r="F29" s="54">
        <v>0.69</v>
      </c>
      <c r="G29" s="54">
        <v>0.46</v>
      </c>
      <c r="H29" s="54">
        <v>0.34</v>
      </c>
      <c r="I29" s="54">
        <v>0.28999999999999998</v>
      </c>
      <c r="J29" s="54">
        <v>0.23</v>
      </c>
      <c r="K29" s="54">
        <v>0.17</v>
      </c>
      <c r="L29" s="10"/>
      <c r="M29" s="116" t="s">
        <v>11</v>
      </c>
      <c r="N29" s="117"/>
      <c r="O29" s="117"/>
      <c r="P29" s="124" t="s">
        <v>6</v>
      </c>
      <c r="Q29" s="124"/>
      <c r="R29" s="124"/>
      <c r="S29" s="127">
        <f>AVERAGE(C29:K35)</f>
        <v>1.0960317460317457</v>
      </c>
      <c r="T29" s="127"/>
      <c r="U29" s="11" t="s">
        <v>5</v>
      </c>
      <c r="V29" s="8"/>
    </row>
    <row r="30" spans="1:23" s="1" customFormat="1" ht="12.75" x14ac:dyDescent="0.2">
      <c r="A30" s="12"/>
      <c r="B30" s="18"/>
      <c r="C30" s="54">
        <v>4.1900000000000004</v>
      </c>
      <c r="D30" s="54">
        <v>1.72</v>
      </c>
      <c r="E30" s="54">
        <v>1.05</v>
      </c>
      <c r="F30" s="54">
        <v>0.71</v>
      </c>
      <c r="G30" s="54">
        <v>0.51</v>
      </c>
      <c r="H30" s="54">
        <v>0.37</v>
      </c>
      <c r="I30" s="54">
        <v>0.28999999999999998</v>
      </c>
      <c r="J30" s="54">
        <v>0.23</v>
      </c>
      <c r="K30" s="54">
        <v>0.19</v>
      </c>
      <c r="L30" s="10"/>
      <c r="M30" s="118"/>
      <c r="N30" s="119"/>
      <c r="O30" s="119"/>
      <c r="P30" s="129" t="s">
        <v>9</v>
      </c>
      <c r="Q30" s="129"/>
      <c r="R30" s="129"/>
      <c r="S30" s="128">
        <f>MEDIAN(C29:K35)</f>
        <v>0.47</v>
      </c>
      <c r="T30" s="128"/>
      <c r="U30" s="13" t="s">
        <v>5</v>
      </c>
      <c r="V30" s="8"/>
    </row>
    <row r="31" spans="1:23" s="1" customFormat="1" ht="12.75" x14ac:dyDescent="0.2">
      <c r="A31" s="12"/>
      <c r="B31" s="18"/>
      <c r="C31" s="54">
        <v>1.22</v>
      </c>
      <c r="D31" s="54">
        <v>1.48</v>
      </c>
      <c r="E31" s="54">
        <v>1.05</v>
      </c>
      <c r="F31" s="54">
        <v>0.84</v>
      </c>
      <c r="G31" s="54">
        <v>0.57999999999999996</v>
      </c>
      <c r="H31" s="54">
        <v>0.36</v>
      </c>
      <c r="I31" s="54">
        <v>0.27</v>
      </c>
      <c r="J31" s="54">
        <v>0.22</v>
      </c>
      <c r="K31" s="54">
        <v>0.2</v>
      </c>
      <c r="L31" s="10"/>
      <c r="M31" s="118"/>
      <c r="N31" s="119"/>
      <c r="O31" s="119"/>
      <c r="P31" s="129" t="s">
        <v>10</v>
      </c>
      <c r="Q31" s="129"/>
      <c r="R31" s="129"/>
      <c r="S31" s="128">
        <f>SMALL(C29:K35,1)</f>
        <v>0.17</v>
      </c>
      <c r="T31" s="128"/>
      <c r="U31" s="13" t="s">
        <v>5</v>
      </c>
      <c r="V31" s="8"/>
    </row>
    <row r="32" spans="1:23" s="1" customFormat="1" ht="12.75" x14ac:dyDescent="0.2">
      <c r="A32" s="12"/>
      <c r="B32" s="18"/>
      <c r="C32" s="54">
        <v>0.46</v>
      </c>
      <c r="D32" s="54">
        <v>1.35</v>
      </c>
      <c r="E32" s="54">
        <v>1.3</v>
      </c>
      <c r="F32" s="54">
        <v>0.88</v>
      </c>
      <c r="G32" s="54">
        <v>0.54</v>
      </c>
      <c r="H32" s="54">
        <v>0.32</v>
      </c>
      <c r="I32" s="54">
        <v>0.27</v>
      </c>
      <c r="J32" s="54">
        <v>0.24</v>
      </c>
      <c r="K32" s="54">
        <v>0.23</v>
      </c>
      <c r="L32" s="10"/>
      <c r="M32" s="118"/>
      <c r="N32" s="119"/>
      <c r="O32" s="119"/>
      <c r="P32" s="129" t="s">
        <v>8</v>
      </c>
      <c r="Q32" s="129"/>
      <c r="R32" s="129"/>
      <c r="S32" s="128">
        <f>LARGE(C29:K35,1)</f>
        <v>7.99</v>
      </c>
      <c r="T32" s="128"/>
      <c r="U32" s="13" t="s">
        <v>5</v>
      </c>
      <c r="V32" s="8"/>
    </row>
    <row r="33" spans="1:22" s="1" customFormat="1" ht="12.75" x14ac:dyDescent="0.2">
      <c r="A33" s="12"/>
      <c r="B33" s="18"/>
      <c r="C33" s="54">
        <v>5.93</v>
      </c>
      <c r="D33" s="54">
        <v>3.01</v>
      </c>
      <c r="E33" s="54">
        <v>1.5</v>
      </c>
      <c r="F33" s="54">
        <v>0.82</v>
      </c>
      <c r="G33" s="54">
        <v>0.49</v>
      </c>
      <c r="H33" s="54">
        <v>0.31</v>
      </c>
      <c r="I33" s="54">
        <v>0.27</v>
      </c>
      <c r="J33" s="54">
        <v>0.24</v>
      </c>
      <c r="K33" s="54">
        <v>0.22</v>
      </c>
      <c r="L33" s="10"/>
      <c r="M33" s="116" t="s">
        <v>7</v>
      </c>
      <c r="N33" s="117"/>
      <c r="O33" s="117"/>
      <c r="P33" s="124" t="s">
        <v>14</v>
      </c>
      <c r="Q33" s="124"/>
      <c r="R33" s="124"/>
      <c r="S33" s="127">
        <f>S31/S29</f>
        <v>0.15510499637943526</v>
      </c>
      <c r="T33" s="127"/>
      <c r="U33" s="11"/>
      <c r="V33" s="8"/>
    </row>
    <row r="34" spans="1:22" s="1" customFormat="1" x14ac:dyDescent="0.2">
      <c r="A34" s="8"/>
      <c r="B34" s="8"/>
      <c r="C34" s="54">
        <v>7.99</v>
      </c>
      <c r="D34" s="54">
        <v>3.29</v>
      </c>
      <c r="E34" s="54">
        <v>1.57</v>
      </c>
      <c r="F34" s="54">
        <v>0.8</v>
      </c>
      <c r="G34" s="54">
        <v>0.47</v>
      </c>
      <c r="H34" s="54">
        <v>0.31</v>
      </c>
      <c r="I34" s="54">
        <v>0.26</v>
      </c>
      <c r="J34" s="54">
        <v>0.22</v>
      </c>
      <c r="K34" s="54">
        <v>0.19</v>
      </c>
      <c r="L34" s="10"/>
      <c r="M34" s="120"/>
      <c r="N34" s="121"/>
      <c r="O34" s="121"/>
      <c r="P34" s="123" t="s">
        <v>15</v>
      </c>
      <c r="Q34" s="123"/>
      <c r="R34" s="123"/>
      <c r="S34" s="122">
        <f>S31/S32</f>
        <v>2.1276595744680851E-2</v>
      </c>
      <c r="T34" s="122"/>
      <c r="U34" s="14"/>
      <c r="V34" s="8"/>
    </row>
    <row r="35" spans="1:22" s="1" customFormat="1" x14ac:dyDescent="0.2">
      <c r="A35" s="8"/>
      <c r="B35" s="8"/>
      <c r="C35" s="54">
        <v>4.9800000000000004</v>
      </c>
      <c r="D35" s="54">
        <v>2.5299999999999998</v>
      </c>
      <c r="E35" s="54">
        <v>1.35</v>
      </c>
      <c r="F35" s="54">
        <v>0.75</v>
      </c>
      <c r="G35" s="54">
        <v>0.44</v>
      </c>
      <c r="H35" s="54">
        <v>0.3</v>
      </c>
      <c r="I35" s="54">
        <v>0.25</v>
      </c>
      <c r="J35" s="54">
        <v>0.21</v>
      </c>
      <c r="K35" s="54">
        <v>0.18</v>
      </c>
      <c r="L35" s="10"/>
      <c r="M35" s="125" t="s">
        <v>13</v>
      </c>
      <c r="N35" s="126"/>
      <c r="O35" s="126"/>
      <c r="P35" s="126"/>
      <c r="Q35" s="126"/>
      <c r="R35" s="126"/>
      <c r="S35" s="122">
        <f>(COUNTIF(C29:K35,"&gt;2")/COUNT(C29:K35))*100</f>
        <v>12.698412698412698</v>
      </c>
      <c r="T35" s="122"/>
      <c r="U35" s="14" t="s">
        <v>5</v>
      </c>
      <c r="V35" s="8"/>
    </row>
    <row r="36" spans="1:22" s="1" customFormat="1" x14ac:dyDescent="0.2">
      <c r="A36" s="114" t="s">
        <v>12</v>
      </c>
      <c r="B36" s="114"/>
      <c r="C36" s="57">
        <f>AVERAGE(C29:C35)</f>
        <v>4.1185714285714292</v>
      </c>
      <c r="D36" s="57">
        <f t="shared" ref="D36" si="2">AVERAGE(D29:D35)</f>
        <v>2.17</v>
      </c>
      <c r="E36" s="57">
        <f t="shared" ref="E36" si="3">AVERAGE(E29:E35)</f>
        <v>1.2671428571428573</v>
      </c>
      <c r="F36" s="57">
        <f t="shared" ref="F36" si="4">AVERAGE(F29:F35)</f>
        <v>0.78428571428571414</v>
      </c>
      <c r="G36" s="57">
        <f t="shared" ref="G36" si="5">AVERAGE(G29:G35)</f>
        <v>0.49857142857142855</v>
      </c>
      <c r="H36" s="57">
        <f t="shared" ref="H36" si="6">AVERAGE(H29:H35)</f>
        <v>0.32999999999999996</v>
      </c>
      <c r="I36" s="57">
        <f t="shared" ref="I36" si="7">AVERAGE(I29:I35)</f>
        <v>0.27142857142857146</v>
      </c>
      <c r="J36" s="57">
        <f t="shared" ref="J36" si="8">AVERAGE(J29:J35)</f>
        <v>0.22714285714285715</v>
      </c>
      <c r="K36" s="57">
        <f t="shared" ref="K36" si="9">AVERAGE(K29:K35)</f>
        <v>0.19714285714285712</v>
      </c>
      <c r="L36" s="15"/>
      <c r="M36" s="8"/>
      <c r="N36" s="8"/>
      <c r="O36" s="8"/>
      <c r="P36" s="8"/>
      <c r="Q36" s="8"/>
      <c r="R36" s="8"/>
      <c r="S36" s="7"/>
      <c r="T36" s="7"/>
      <c r="U36" s="8"/>
      <c r="V36" s="8"/>
    </row>
    <row r="37" spans="1:22" s="1" customFormat="1" x14ac:dyDescent="0.2">
      <c r="A37" s="7"/>
      <c r="B37" s="7"/>
      <c r="C37" s="33"/>
      <c r="D37" s="33"/>
      <c r="E37" s="33"/>
      <c r="F37" s="33"/>
      <c r="G37" s="33"/>
      <c r="H37" s="33"/>
      <c r="I37" s="33"/>
      <c r="J37" s="33"/>
      <c r="K37" s="33"/>
      <c r="L37" s="8"/>
      <c r="M37" s="8"/>
      <c r="N37" s="8"/>
      <c r="O37" s="8"/>
      <c r="P37" s="8"/>
      <c r="Q37" s="8"/>
      <c r="R37" s="8"/>
      <c r="S37" s="7"/>
      <c r="T37" s="7"/>
      <c r="U37" s="8"/>
      <c r="V37" s="8"/>
    </row>
    <row r="38" spans="1:22" s="1" customFormat="1" ht="12" x14ac:dyDescent="0.2">
      <c r="A38" s="9" t="s">
        <v>2</v>
      </c>
      <c r="B38" s="16"/>
      <c r="C38" s="35">
        <v>6.56</v>
      </c>
      <c r="D38" s="35">
        <v>3.32</v>
      </c>
      <c r="E38" s="35">
        <v>1.76</v>
      </c>
      <c r="F38" s="35">
        <v>0.98</v>
      </c>
      <c r="G38" s="35">
        <v>0.64</v>
      </c>
      <c r="H38" s="35">
        <v>0.47</v>
      </c>
      <c r="I38" s="35">
        <v>0.36</v>
      </c>
      <c r="J38" s="35">
        <v>0.28000000000000003</v>
      </c>
      <c r="K38" s="35">
        <v>0.21</v>
      </c>
      <c r="L38" s="10"/>
      <c r="M38" s="116" t="s">
        <v>11</v>
      </c>
      <c r="N38" s="117"/>
      <c r="O38" s="117"/>
      <c r="P38" s="124" t="s">
        <v>6</v>
      </c>
      <c r="Q38" s="124"/>
      <c r="R38" s="124"/>
      <c r="S38" s="127">
        <f>AVERAGE(C38:K44)</f>
        <v>1.255396825396826</v>
      </c>
      <c r="T38" s="127"/>
      <c r="U38" s="11" t="s">
        <v>5</v>
      </c>
      <c r="V38" s="8"/>
    </row>
    <row r="39" spans="1:22" s="1" customFormat="1" ht="12.75" x14ac:dyDescent="0.2">
      <c r="A39" s="12"/>
      <c r="B39" s="18"/>
      <c r="C39" s="35">
        <v>8.0500000000000007</v>
      </c>
      <c r="D39" s="35">
        <v>3.6</v>
      </c>
      <c r="E39" s="35">
        <v>1.78</v>
      </c>
      <c r="F39" s="35">
        <v>1.06</v>
      </c>
      <c r="G39" s="35">
        <v>0.71</v>
      </c>
      <c r="H39" s="35">
        <v>0.5</v>
      </c>
      <c r="I39" s="35">
        <v>0.38</v>
      </c>
      <c r="J39" s="35">
        <v>0.28000000000000003</v>
      </c>
      <c r="K39" s="35">
        <v>0.23</v>
      </c>
      <c r="L39" s="10"/>
      <c r="M39" s="118"/>
      <c r="N39" s="119"/>
      <c r="O39" s="119"/>
      <c r="P39" s="129" t="s">
        <v>9</v>
      </c>
      <c r="Q39" s="129"/>
      <c r="R39" s="129"/>
      <c r="S39" s="128">
        <f>MEDIAN(C38:K44)</f>
        <v>0.65</v>
      </c>
      <c r="T39" s="128"/>
      <c r="U39" s="13" t="s">
        <v>5</v>
      </c>
      <c r="V39" s="8"/>
    </row>
    <row r="40" spans="1:22" s="1" customFormat="1" ht="12.75" x14ac:dyDescent="0.2">
      <c r="A40" s="12"/>
      <c r="B40" s="18"/>
      <c r="C40" s="35">
        <v>3.83</v>
      </c>
      <c r="D40" s="35">
        <v>2.74</v>
      </c>
      <c r="E40" s="35">
        <v>1.65</v>
      </c>
      <c r="F40" s="35">
        <v>1.1000000000000001</v>
      </c>
      <c r="G40" s="35">
        <v>0.74</v>
      </c>
      <c r="H40" s="35">
        <v>0.51</v>
      </c>
      <c r="I40" s="35">
        <v>0.36</v>
      </c>
      <c r="J40" s="35">
        <v>0.27</v>
      </c>
      <c r="K40" s="35">
        <v>0.23</v>
      </c>
      <c r="L40" s="10"/>
      <c r="M40" s="118"/>
      <c r="N40" s="119"/>
      <c r="O40" s="119"/>
      <c r="P40" s="129" t="s">
        <v>10</v>
      </c>
      <c r="Q40" s="129"/>
      <c r="R40" s="129"/>
      <c r="S40" s="128">
        <f>SMALL(C38:K44,1)</f>
        <v>0.2</v>
      </c>
      <c r="T40" s="128"/>
      <c r="U40" s="13" t="s">
        <v>5</v>
      </c>
      <c r="V40" s="8"/>
    </row>
    <row r="41" spans="1:22" s="1" customFormat="1" ht="12.75" x14ac:dyDescent="0.2">
      <c r="A41" s="12"/>
      <c r="B41" s="18"/>
      <c r="C41" s="35">
        <v>0.69</v>
      </c>
      <c r="D41" s="35">
        <v>1.71</v>
      </c>
      <c r="E41" s="35">
        <v>1.53</v>
      </c>
      <c r="F41" s="35">
        <v>1.05</v>
      </c>
      <c r="G41" s="35">
        <v>0.71</v>
      </c>
      <c r="H41" s="35">
        <v>0.49</v>
      </c>
      <c r="I41" s="35">
        <v>0.34</v>
      </c>
      <c r="J41" s="35">
        <v>0.27</v>
      </c>
      <c r="K41" s="35">
        <v>0.25</v>
      </c>
      <c r="L41" s="10"/>
      <c r="M41" s="118"/>
      <c r="N41" s="119"/>
      <c r="O41" s="119"/>
      <c r="P41" s="129" t="s">
        <v>8</v>
      </c>
      <c r="Q41" s="129"/>
      <c r="R41" s="129"/>
      <c r="S41" s="128">
        <f>LARGE(C38:K44,1)</f>
        <v>8.0500000000000007</v>
      </c>
      <c r="T41" s="128"/>
      <c r="U41" s="13" t="s">
        <v>5</v>
      </c>
      <c r="V41" s="8"/>
    </row>
    <row r="42" spans="1:22" s="1" customFormat="1" ht="12.75" x14ac:dyDescent="0.2">
      <c r="A42" s="12"/>
      <c r="B42" s="18"/>
      <c r="C42" s="35">
        <v>3.62</v>
      </c>
      <c r="D42" s="35">
        <v>2.02</v>
      </c>
      <c r="E42" s="35">
        <v>1.36</v>
      </c>
      <c r="F42" s="35">
        <v>0.93</v>
      </c>
      <c r="G42" s="35">
        <v>0.65</v>
      </c>
      <c r="H42" s="35">
        <v>0.45</v>
      </c>
      <c r="I42" s="35">
        <v>0.33</v>
      </c>
      <c r="J42" s="35">
        <v>0.26</v>
      </c>
      <c r="K42" s="35">
        <v>0.24</v>
      </c>
      <c r="L42" s="10"/>
      <c r="M42" s="116" t="s">
        <v>7</v>
      </c>
      <c r="N42" s="117"/>
      <c r="O42" s="117"/>
      <c r="P42" s="124" t="s">
        <v>14</v>
      </c>
      <c r="Q42" s="124"/>
      <c r="R42" s="124"/>
      <c r="S42" s="127">
        <f>S40/S38</f>
        <v>0.15931217600202294</v>
      </c>
      <c r="T42" s="127"/>
      <c r="U42" s="11"/>
      <c r="V42" s="8"/>
    </row>
    <row r="43" spans="1:22" s="1" customFormat="1" ht="12" x14ac:dyDescent="0.2">
      <c r="A43" s="8"/>
      <c r="B43" s="8"/>
      <c r="C43" s="35">
        <v>4.82</v>
      </c>
      <c r="D43" s="35">
        <v>2.0299999999999998</v>
      </c>
      <c r="E43" s="35">
        <v>1.31</v>
      </c>
      <c r="F43" s="35">
        <v>0.89</v>
      </c>
      <c r="G43" s="35">
        <v>0.63</v>
      </c>
      <c r="H43" s="35">
        <v>0.44</v>
      </c>
      <c r="I43" s="35">
        <v>0.31</v>
      </c>
      <c r="J43" s="35">
        <v>0.24</v>
      </c>
      <c r="K43" s="35">
        <v>0.21</v>
      </c>
      <c r="L43" s="10"/>
      <c r="M43" s="120"/>
      <c r="N43" s="121"/>
      <c r="O43" s="121"/>
      <c r="P43" s="123" t="s">
        <v>15</v>
      </c>
      <c r="Q43" s="123"/>
      <c r="R43" s="123"/>
      <c r="S43" s="122">
        <f>S40/S41</f>
        <v>2.4844720496894408E-2</v>
      </c>
      <c r="T43" s="122"/>
      <c r="U43" s="14"/>
      <c r="V43" s="8"/>
    </row>
    <row r="44" spans="1:22" s="1" customFormat="1" ht="12" x14ac:dyDescent="0.2">
      <c r="A44" s="8"/>
      <c r="B44" s="8"/>
      <c r="C44" s="35">
        <v>3.34</v>
      </c>
      <c r="D44" s="35">
        <v>1.72</v>
      </c>
      <c r="E44" s="35">
        <v>1.1399999999999999</v>
      </c>
      <c r="F44" s="35">
        <v>0.79</v>
      </c>
      <c r="G44" s="35">
        <v>0.59</v>
      </c>
      <c r="H44" s="35">
        <v>0.41</v>
      </c>
      <c r="I44" s="35">
        <v>0.28999999999999998</v>
      </c>
      <c r="J44" s="35">
        <v>0.23</v>
      </c>
      <c r="K44" s="35">
        <v>0.2</v>
      </c>
      <c r="L44" s="10"/>
      <c r="M44" s="125" t="s">
        <v>13</v>
      </c>
      <c r="N44" s="126"/>
      <c r="O44" s="126"/>
      <c r="P44" s="126"/>
      <c r="Q44" s="126"/>
      <c r="R44" s="126"/>
      <c r="S44" s="122">
        <f>(COUNTIF(C38:K44,"&gt;2")/COUNT(C38:K44))*100</f>
        <v>17.460317460317459</v>
      </c>
      <c r="T44" s="122"/>
      <c r="U44" s="14" t="s">
        <v>5</v>
      </c>
      <c r="V44" s="8"/>
    </row>
    <row r="45" spans="1:22" s="1" customFormat="1" x14ac:dyDescent="0.2">
      <c r="A45" s="114" t="s">
        <v>12</v>
      </c>
      <c r="B45" s="114"/>
      <c r="C45" s="57">
        <f>AVERAGE(C38:C44)</f>
        <v>4.4157142857142855</v>
      </c>
      <c r="D45" s="57">
        <f t="shared" ref="D45:K45" si="10">AVERAGE(D38:D44)</f>
        <v>2.4485714285714288</v>
      </c>
      <c r="E45" s="57">
        <f t="shared" si="10"/>
        <v>1.5042857142857144</v>
      </c>
      <c r="F45" s="57">
        <f t="shared" si="10"/>
        <v>0.97142857142857142</v>
      </c>
      <c r="G45" s="57">
        <f t="shared" si="10"/>
        <v>0.66714285714285715</v>
      </c>
      <c r="H45" s="57">
        <f t="shared" si="10"/>
        <v>0.46714285714285714</v>
      </c>
      <c r="I45" s="57">
        <f t="shared" si="10"/>
        <v>0.33857142857142858</v>
      </c>
      <c r="J45" s="57">
        <f t="shared" si="10"/>
        <v>0.26142857142857145</v>
      </c>
      <c r="K45" s="57">
        <f t="shared" si="10"/>
        <v>0.22428571428571428</v>
      </c>
      <c r="L45" s="15"/>
      <c r="M45" s="8"/>
      <c r="N45" s="8"/>
      <c r="O45" s="8"/>
      <c r="P45" s="8"/>
      <c r="Q45" s="8"/>
      <c r="R45" s="8"/>
      <c r="S45" s="7"/>
      <c r="T45" s="7"/>
      <c r="U45" s="8"/>
      <c r="V45" s="8"/>
    </row>
    <row r="46" spans="1:22" s="1" customFormat="1" x14ac:dyDescent="0.2">
      <c r="A46" s="7"/>
      <c r="B46" s="7"/>
      <c r="C46" s="33"/>
      <c r="D46" s="33"/>
      <c r="E46" s="33"/>
      <c r="F46" s="33"/>
      <c r="G46" s="33"/>
      <c r="H46" s="33"/>
      <c r="I46" s="33"/>
      <c r="J46" s="33"/>
      <c r="K46" s="33"/>
      <c r="L46" s="8"/>
      <c r="M46" s="8"/>
      <c r="N46" s="8"/>
      <c r="O46" s="8"/>
      <c r="P46" s="8"/>
      <c r="Q46" s="8"/>
      <c r="R46" s="8"/>
      <c r="S46" s="7"/>
      <c r="T46" s="7"/>
      <c r="U46" s="8"/>
      <c r="V46" s="8"/>
    </row>
    <row r="47" spans="1:22" s="1" customFormat="1" x14ac:dyDescent="0.2">
      <c r="A47" s="9" t="s">
        <v>3</v>
      </c>
      <c r="B47" s="16"/>
      <c r="C47" s="54">
        <v>4.7</v>
      </c>
      <c r="D47" s="54">
        <v>2.4</v>
      </c>
      <c r="E47" s="54">
        <v>1.54</v>
      </c>
      <c r="F47" s="54">
        <v>1.08</v>
      </c>
      <c r="G47" s="54">
        <v>0.81</v>
      </c>
      <c r="H47" s="54">
        <v>0.62</v>
      </c>
      <c r="I47" s="54">
        <v>0.5</v>
      </c>
      <c r="J47" s="54">
        <v>0.39</v>
      </c>
      <c r="K47" s="54">
        <v>0.28999999999999998</v>
      </c>
      <c r="L47" s="10"/>
      <c r="M47" s="116" t="s">
        <v>11</v>
      </c>
      <c r="N47" s="117"/>
      <c r="O47" s="117"/>
      <c r="P47" s="124" t="s">
        <v>6</v>
      </c>
      <c r="Q47" s="124"/>
      <c r="R47" s="124"/>
      <c r="S47" s="127">
        <f>AVERAGE(C47:K53)</f>
        <v>1.465396825396825</v>
      </c>
      <c r="T47" s="127"/>
      <c r="U47" s="11" t="s">
        <v>5</v>
      </c>
      <c r="V47" s="8"/>
    </row>
    <row r="48" spans="1:22" s="1" customFormat="1" ht="12.75" x14ac:dyDescent="0.2">
      <c r="A48" s="12"/>
      <c r="B48" s="18"/>
      <c r="C48" s="54">
        <v>5.0599999999999996</v>
      </c>
      <c r="D48" s="54">
        <v>2.4500000000000002</v>
      </c>
      <c r="E48" s="54">
        <v>1.6</v>
      </c>
      <c r="F48" s="54">
        <v>1.17</v>
      </c>
      <c r="G48" s="54">
        <v>0.87</v>
      </c>
      <c r="H48" s="54">
        <v>0.66</v>
      </c>
      <c r="I48" s="54">
        <v>0.52</v>
      </c>
      <c r="J48" s="54">
        <v>0.41</v>
      </c>
      <c r="K48" s="54">
        <v>0.33</v>
      </c>
      <c r="L48" s="10"/>
      <c r="M48" s="118"/>
      <c r="N48" s="119"/>
      <c r="O48" s="119"/>
      <c r="P48" s="129" t="s">
        <v>9</v>
      </c>
      <c r="Q48" s="129"/>
      <c r="R48" s="129"/>
      <c r="S48" s="128">
        <f>MEDIAN(C47:K53)</f>
        <v>0.84</v>
      </c>
      <c r="T48" s="128"/>
      <c r="U48" s="13" t="s">
        <v>5</v>
      </c>
      <c r="V48" s="8"/>
    </row>
    <row r="49" spans="1:22" s="1" customFormat="1" ht="12.75" x14ac:dyDescent="0.2">
      <c r="A49" s="12"/>
      <c r="B49" s="18"/>
      <c r="C49" s="54">
        <v>2.4900000000000002</v>
      </c>
      <c r="D49" s="54">
        <v>1.98</v>
      </c>
      <c r="E49" s="54">
        <v>1.6</v>
      </c>
      <c r="F49" s="54">
        <v>1.22</v>
      </c>
      <c r="G49" s="54">
        <v>0.93</v>
      </c>
      <c r="H49" s="54">
        <v>0.68</v>
      </c>
      <c r="I49" s="54">
        <v>0.52</v>
      </c>
      <c r="J49" s="54">
        <v>0.41</v>
      </c>
      <c r="K49" s="54">
        <v>0.33</v>
      </c>
      <c r="L49" s="10"/>
      <c r="M49" s="118"/>
      <c r="N49" s="119"/>
      <c r="O49" s="119"/>
      <c r="P49" s="129" t="s">
        <v>10</v>
      </c>
      <c r="Q49" s="129"/>
      <c r="R49" s="129"/>
      <c r="S49" s="128">
        <f>SMALL(C47:K53,1)</f>
        <v>0.28999999999999998</v>
      </c>
      <c r="T49" s="128"/>
      <c r="U49" s="13" t="s">
        <v>5</v>
      </c>
      <c r="V49" s="8"/>
    </row>
    <row r="50" spans="1:22" s="1" customFormat="1" ht="12.75" x14ac:dyDescent="0.2">
      <c r="A50" s="12"/>
      <c r="B50" s="18"/>
      <c r="C50" s="54">
        <v>0.84</v>
      </c>
      <c r="D50" s="54">
        <v>2.0299999999999998</v>
      </c>
      <c r="E50" s="54">
        <v>1.76</v>
      </c>
      <c r="F50" s="54">
        <v>1.25</v>
      </c>
      <c r="G50" s="54">
        <v>0.9</v>
      </c>
      <c r="H50" s="54">
        <v>0.67</v>
      </c>
      <c r="I50" s="54">
        <v>0.5</v>
      </c>
      <c r="J50" s="54">
        <v>0.41</v>
      </c>
      <c r="K50" s="54">
        <v>0.34</v>
      </c>
      <c r="L50" s="10"/>
      <c r="M50" s="118"/>
      <c r="N50" s="119"/>
      <c r="O50" s="119"/>
      <c r="P50" s="129" t="s">
        <v>8</v>
      </c>
      <c r="Q50" s="129"/>
      <c r="R50" s="129"/>
      <c r="S50" s="128">
        <f>LARGE(C47:K53,1)</f>
        <v>8.6199999999999992</v>
      </c>
      <c r="T50" s="128"/>
      <c r="U50" s="13" t="s">
        <v>5</v>
      </c>
      <c r="V50" s="8"/>
    </row>
    <row r="51" spans="1:22" s="1" customFormat="1" ht="12.75" x14ac:dyDescent="0.2">
      <c r="A51" s="12"/>
      <c r="B51" s="18"/>
      <c r="C51" s="54">
        <v>6.3</v>
      </c>
      <c r="D51" s="54">
        <v>3.43</v>
      </c>
      <c r="E51" s="54">
        <v>1.94</v>
      </c>
      <c r="F51" s="54">
        <v>1.23</v>
      </c>
      <c r="G51" s="54">
        <v>0.88</v>
      </c>
      <c r="H51" s="54">
        <v>0.63</v>
      </c>
      <c r="I51" s="54">
        <v>0.5</v>
      </c>
      <c r="J51" s="54">
        <v>0.4</v>
      </c>
      <c r="K51" s="54">
        <v>0.33</v>
      </c>
      <c r="L51" s="10"/>
      <c r="M51" s="116" t="s">
        <v>7</v>
      </c>
      <c r="N51" s="117"/>
      <c r="O51" s="117"/>
      <c r="P51" s="124" t="s">
        <v>14</v>
      </c>
      <c r="Q51" s="124"/>
      <c r="R51" s="124"/>
      <c r="S51" s="127">
        <f>S49/S47</f>
        <v>0.1978986135181976</v>
      </c>
      <c r="T51" s="127"/>
      <c r="U51" s="11"/>
      <c r="V51" s="8"/>
    </row>
    <row r="52" spans="1:22" s="1" customFormat="1" x14ac:dyDescent="0.2">
      <c r="A52" s="8"/>
      <c r="B52" s="8"/>
      <c r="C52" s="54">
        <v>8.6199999999999992</v>
      </c>
      <c r="D52" s="54">
        <v>3.88</v>
      </c>
      <c r="E52" s="54">
        <v>2.0499999999999998</v>
      </c>
      <c r="F52" s="54">
        <v>1.24</v>
      </c>
      <c r="G52" s="54">
        <v>0.84</v>
      </c>
      <c r="H52" s="54">
        <v>0.62</v>
      </c>
      <c r="I52" s="54">
        <v>0.46</v>
      </c>
      <c r="J52" s="54">
        <v>0.36</v>
      </c>
      <c r="K52" s="54">
        <v>0.31</v>
      </c>
      <c r="L52" s="10"/>
      <c r="M52" s="120"/>
      <c r="N52" s="121"/>
      <c r="O52" s="121"/>
      <c r="P52" s="123" t="s">
        <v>15</v>
      </c>
      <c r="Q52" s="123"/>
      <c r="R52" s="123"/>
      <c r="S52" s="122">
        <f>S49/S50</f>
        <v>3.3642691415313224E-2</v>
      </c>
      <c r="T52" s="122"/>
      <c r="U52" s="14"/>
      <c r="V52" s="8"/>
    </row>
    <row r="53" spans="1:22" s="1" customFormat="1" x14ac:dyDescent="0.2">
      <c r="A53" s="8"/>
      <c r="B53" s="8"/>
      <c r="C53" s="54">
        <v>5.52</v>
      </c>
      <c r="D53" s="54">
        <v>3.08</v>
      </c>
      <c r="E53" s="54">
        <v>1.83</v>
      </c>
      <c r="F53" s="54">
        <v>1.1399999999999999</v>
      </c>
      <c r="G53" s="54">
        <v>0.8</v>
      </c>
      <c r="H53" s="54">
        <v>0.59</v>
      </c>
      <c r="I53" s="54">
        <v>0.44</v>
      </c>
      <c r="J53" s="54">
        <v>0.35</v>
      </c>
      <c r="K53" s="54">
        <v>0.28999999999999998</v>
      </c>
      <c r="L53" s="10"/>
      <c r="M53" s="125" t="s">
        <v>13</v>
      </c>
      <c r="N53" s="126"/>
      <c r="O53" s="126"/>
      <c r="P53" s="126"/>
      <c r="Q53" s="126"/>
      <c r="R53" s="126"/>
      <c r="S53" s="122">
        <f>(COUNTIF(C47:K53,"&gt;2")/COUNT(C47:K53))*100</f>
        <v>20.634920634920633</v>
      </c>
      <c r="T53" s="122"/>
      <c r="U53" s="14" t="s">
        <v>5</v>
      </c>
      <c r="V53" s="8"/>
    </row>
    <row r="54" spans="1:22" s="1" customFormat="1" x14ac:dyDescent="0.2">
      <c r="A54" s="114" t="s">
        <v>12</v>
      </c>
      <c r="B54" s="114"/>
      <c r="C54" s="57">
        <f>AVERAGE(C47:C53)</f>
        <v>4.79</v>
      </c>
      <c r="D54" s="57">
        <f t="shared" ref="D54" si="11">AVERAGE(D47:D53)</f>
        <v>2.75</v>
      </c>
      <c r="E54" s="57">
        <f t="shared" ref="E54" si="12">AVERAGE(E47:E53)</f>
        <v>1.7599999999999998</v>
      </c>
      <c r="F54" s="57">
        <f t="shared" ref="F54" si="13">AVERAGE(F47:F53)</f>
        <v>1.19</v>
      </c>
      <c r="G54" s="57">
        <f t="shared" ref="G54" si="14">AVERAGE(G47:G53)</f>
        <v>0.86142857142857143</v>
      </c>
      <c r="H54" s="57">
        <f t="shared" ref="H54" si="15">AVERAGE(H47:H53)</f>
        <v>0.63857142857142857</v>
      </c>
      <c r="I54" s="57">
        <f t="shared" ref="I54" si="16">AVERAGE(I47:I53)</f>
        <v>0.49142857142857144</v>
      </c>
      <c r="J54" s="57">
        <f t="shared" ref="J54" si="17">AVERAGE(J47:J53)</f>
        <v>0.39</v>
      </c>
      <c r="K54" s="57">
        <f t="shared" ref="K54" si="18">AVERAGE(K47:K53)</f>
        <v>0.31714285714285717</v>
      </c>
      <c r="L54" s="15"/>
      <c r="M54" s="8"/>
      <c r="N54" s="8"/>
      <c r="O54" s="8"/>
      <c r="P54" s="8"/>
      <c r="Q54" s="8"/>
      <c r="R54" s="8"/>
      <c r="S54" s="7"/>
      <c r="T54" s="7"/>
      <c r="U54" s="8"/>
      <c r="V54" s="8"/>
    </row>
    <row r="55" spans="1:22" s="1" customFormat="1" x14ac:dyDescent="0.2">
      <c r="A55" s="7"/>
      <c r="B55" s="7"/>
      <c r="C55" s="33"/>
      <c r="D55" s="33"/>
      <c r="E55" s="33"/>
      <c r="F55" s="33"/>
      <c r="G55" s="33"/>
      <c r="H55" s="33"/>
      <c r="I55" s="33"/>
      <c r="J55" s="33"/>
      <c r="K55" s="33"/>
      <c r="L55" s="8"/>
      <c r="M55" s="8"/>
      <c r="N55" s="8"/>
      <c r="O55" s="8"/>
      <c r="P55" s="8"/>
      <c r="Q55" s="8"/>
      <c r="R55" s="8"/>
      <c r="S55" s="7"/>
      <c r="T55" s="7"/>
      <c r="U55" s="8"/>
      <c r="V55" s="8"/>
    </row>
    <row r="56" spans="1:22" s="1" customFormat="1" x14ac:dyDescent="0.2">
      <c r="A56" s="9" t="s">
        <v>4</v>
      </c>
      <c r="B56" s="17">
        <v>6.62</v>
      </c>
      <c r="C56" s="54">
        <v>7.04</v>
      </c>
      <c r="D56" s="54">
        <v>3.95</v>
      </c>
      <c r="E56" s="54">
        <v>2.41</v>
      </c>
      <c r="F56" s="54">
        <v>1.54</v>
      </c>
      <c r="G56" s="54">
        <v>1.05</v>
      </c>
      <c r="H56" s="54">
        <v>0.81</v>
      </c>
      <c r="I56" s="54">
        <v>0.67</v>
      </c>
      <c r="J56" s="54">
        <v>0.53</v>
      </c>
      <c r="K56" s="54">
        <v>0.41</v>
      </c>
      <c r="L56" s="10"/>
      <c r="M56" s="116" t="s">
        <v>11</v>
      </c>
      <c r="N56" s="117"/>
      <c r="O56" s="117"/>
      <c r="P56" s="124" t="s">
        <v>6</v>
      </c>
      <c r="Q56" s="124"/>
      <c r="R56" s="124"/>
      <c r="S56" s="127">
        <f>AVERAGE(C56:K62)</f>
        <v>1.7842857142857143</v>
      </c>
      <c r="T56" s="127"/>
      <c r="U56" s="11" t="s">
        <v>5</v>
      </c>
      <c r="V56" s="8"/>
    </row>
    <row r="57" spans="1:22" s="1" customFormat="1" ht="12.75" x14ac:dyDescent="0.2">
      <c r="A57" s="12"/>
      <c r="B57" s="17">
        <v>7.59</v>
      </c>
      <c r="C57" s="54">
        <v>7.91</v>
      </c>
      <c r="D57" s="54">
        <v>4.04</v>
      </c>
      <c r="E57" s="54">
        <v>2.4700000000000002</v>
      </c>
      <c r="F57" s="54">
        <v>1.67</v>
      </c>
      <c r="G57" s="54">
        <v>1.1499999999999999</v>
      </c>
      <c r="H57" s="54">
        <v>0.87</v>
      </c>
      <c r="I57" s="54">
        <v>0.7</v>
      </c>
      <c r="J57" s="54">
        <v>0.56000000000000005</v>
      </c>
      <c r="K57" s="54">
        <v>0.49</v>
      </c>
      <c r="L57" s="10"/>
      <c r="M57" s="118"/>
      <c r="N57" s="119"/>
      <c r="O57" s="119"/>
      <c r="P57" s="129" t="s">
        <v>9</v>
      </c>
      <c r="Q57" s="129"/>
      <c r="R57" s="129"/>
      <c r="S57" s="128">
        <f>MEDIAN(C56:K62)</f>
        <v>1.08</v>
      </c>
      <c r="T57" s="128"/>
      <c r="U57" s="13" t="s">
        <v>5</v>
      </c>
      <c r="V57" s="8"/>
    </row>
    <row r="58" spans="1:22" s="1" customFormat="1" ht="12.75" x14ac:dyDescent="0.2">
      <c r="A58" s="12"/>
      <c r="B58" s="17">
        <v>3.15</v>
      </c>
      <c r="C58" s="54">
        <v>3.46</v>
      </c>
      <c r="D58" s="54">
        <v>2.96</v>
      </c>
      <c r="E58" s="54">
        <v>2.2799999999999998</v>
      </c>
      <c r="F58" s="54">
        <v>1.68</v>
      </c>
      <c r="G58" s="54">
        <v>1.19</v>
      </c>
      <c r="H58" s="54">
        <v>0.88</v>
      </c>
      <c r="I58" s="54">
        <v>0.7</v>
      </c>
      <c r="J58" s="54">
        <v>0.56000000000000005</v>
      </c>
      <c r="K58" s="54">
        <v>0.49</v>
      </c>
      <c r="L58" s="10"/>
      <c r="M58" s="118"/>
      <c r="N58" s="119"/>
      <c r="O58" s="119"/>
      <c r="P58" s="129" t="s">
        <v>10</v>
      </c>
      <c r="Q58" s="129"/>
      <c r="R58" s="129"/>
      <c r="S58" s="128">
        <f>SMALL(C56:K62,1)</f>
        <v>0.41</v>
      </c>
      <c r="T58" s="128"/>
      <c r="U58" s="13" t="s">
        <v>5</v>
      </c>
      <c r="V58" s="8"/>
    </row>
    <row r="59" spans="1:22" s="1" customFormat="1" ht="12.75" x14ac:dyDescent="0.2">
      <c r="A59" s="12"/>
      <c r="B59" s="17">
        <v>0.5</v>
      </c>
      <c r="C59" s="54">
        <v>0.76</v>
      </c>
      <c r="D59" s="54">
        <v>2.29</v>
      </c>
      <c r="E59" s="54">
        <v>2.1800000000000002</v>
      </c>
      <c r="F59" s="54">
        <v>1.62</v>
      </c>
      <c r="G59" s="54">
        <v>1.17</v>
      </c>
      <c r="H59" s="54">
        <v>0.87</v>
      </c>
      <c r="I59" s="54">
        <v>0.7</v>
      </c>
      <c r="J59" s="54">
        <v>0.57999999999999996</v>
      </c>
      <c r="K59" s="54">
        <v>0.51</v>
      </c>
      <c r="L59" s="10"/>
      <c r="M59" s="118"/>
      <c r="N59" s="119"/>
      <c r="O59" s="119"/>
      <c r="P59" s="129" t="s">
        <v>8</v>
      </c>
      <c r="Q59" s="129"/>
      <c r="R59" s="129"/>
      <c r="S59" s="128">
        <f>LARGE(C56:K62,1)</f>
        <v>7.91</v>
      </c>
      <c r="T59" s="128"/>
      <c r="U59" s="13" t="s">
        <v>5</v>
      </c>
      <c r="V59" s="8"/>
    </row>
    <row r="60" spans="1:22" s="1" customFormat="1" ht="12.75" x14ac:dyDescent="0.2">
      <c r="A60" s="12"/>
      <c r="B60" s="17">
        <v>4.95</v>
      </c>
      <c r="C60" s="54">
        <v>5.13</v>
      </c>
      <c r="D60" s="54">
        <v>3.07</v>
      </c>
      <c r="E60" s="54">
        <v>2.2000000000000002</v>
      </c>
      <c r="F60" s="54">
        <v>1.6</v>
      </c>
      <c r="G60" s="54">
        <v>1.1299999999999999</v>
      </c>
      <c r="H60" s="54">
        <v>0.85</v>
      </c>
      <c r="I60" s="54">
        <v>0.67</v>
      </c>
      <c r="J60" s="54">
        <v>0.56000000000000005</v>
      </c>
      <c r="K60" s="54">
        <v>0.49</v>
      </c>
      <c r="L60" s="10"/>
      <c r="M60" s="116" t="s">
        <v>7</v>
      </c>
      <c r="N60" s="117"/>
      <c r="O60" s="117"/>
      <c r="P60" s="124" t="s">
        <v>14</v>
      </c>
      <c r="Q60" s="124"/>
      <c r="R60" s="124"/>
      <c r="S60" s="127">
        <f>S58/S56</f>
        <v>0.22978382706164932</v>
      </c>
      <c r="T60" s="127"/>
      <c r="U60" s="11"/>
      <c r="V60" s="8"/>
    </row>
    <row r="61" spans="1:22" s="1" customFormat="1" x14ac:dyDescent="0.2">
      <c r="A61" s="8"/>
      <c r="B61" s="8"/>
      <c r="C61" s="54">
        <v>7.9</v>
      </c>
      <c r="D61" s="54">
        <v>3.66</v>
      </c>
      <c r="E61" s="54">
        <v>2.2200000000000002</v>
      </c>
      <c r="F61" s="54">
        <v>1.56</v>
      </c>
      <c r="G61" s="54">
        <v>1.08</v>
      </c>
      <c r="H61" s="54">
        <v>0.81</v>
      </c>
      <c r="I61" s="54">
        <v>0.64</v>
      </c>
      <c r="J61" s="54">
        <v>0.52</v>
      </c>
      <c r="K61" s="54">
        <v>0.45</v>
      </c>
      <c r="L61" s="10"/>
      <c r="M61" s="120"/>
      <c r="N61" s="121"/>
      <c r="O61" s="121"/>
      <c r="P61" s="123" t="s">
        <v>15</v>
      </c>
      <c r="Q61" s="123"/>
      <c r="R61" s="123"/>
      <c r="S61" s="122">
        <f>S58/S59</f>
        <v>5.1833122629582805E-2</v>
      </c>
      <c r="T61" s="122"/>
      <c r="U61" s="14"/>
      <c r="V61" s="8"/>
    </row>
    <row r="62" spans="1:22" s="1" customFormat="1" x14ac:dyDescent="0.2">
      <c r="A62" s="8"/>
      <c r="B62" s="8"/>
      <c r="C62" s="54">
        <v>5.08</v>
      </c>
      <c r="D62" s="54">
        <v>2.95</v>
      </c>
      <c r="E62" s="54">
        <v>1.98</v>
      </c>
      <c r="F62" s="54">
        <v>1.39</v>
      </c>
      <c r="G62" s="54">
        <v>1.01</v>
      </c>
      <c r="H62" s="54">
        <v>0.77</v>
      </c>
      <c r="I62" s="54">
        <v>0.61</v>
      </c>
      <c r="J62" s="54">
        <v>0.49</v>
      </c>
      <c r="K62" s="54">
        <v>0.44</v>
      </c>
      <c r="L62" s="10"/>
      <c r="M62" s="125" t="s">
        <v>13</v>
      </c>
      <c r="N62" s="126"/>
      <c r="O62" s="126"/>
      <c r="P62" s="126"/>
      <c r="Q62" s="126"/>
      <c r="R62" s="126"/>
      <c r="S62" s="122">
        <f>(COUNTIF(C56:K62,"&gt;2")/COUNT(C56:K62))*100</f>
        <v>30.158730158730158</v>
      </c>
      <c r="T62" s="122"/>
      <c r="U62" s="14" t="s">
        <v>5</v>
      </c>
      <c r="V62" s="8"/>
    </row>
    <row r="63" spans="1:22" s="1" customFormat="1" x14ac:dyDescent="0.2">
      <c r="A63" s="114" t="s">
        <v>12</v>
      </c>
      <c r="B63" s="114"/>
      <c r="C63" s="57">
        <f>AVERAGE(C56:C62)</f>
        <v>5.3257142857142856</v>
      </c>
      <c r="D63" s="57">
        <f t="shared" ref="D63" si="19">AVERAGE(D56:D62)</f>
        <v>3.274285714285714</v>
      </c>
      <c r="E63" s="57">
        <f t="shared" ref="E63" si="20">AVERAGE(E56:E62)</f>
        <v>2.2485714285714287</v>
      </c>
      <c r="F63" s="57">
        <f t="shared" ref="F63" si="21">AVERAGE(F56:F62)</f>
        <v>1.58</v>
      </c>
      <c r="G63" s="57">
        <f t="shared" ref="G63" si="22">AVERAGE(G56:G62)</f>
        <v>1.1114285714285714</v>
      </c>
      <c r="H63" s="57">
        <f t="shared" ref="H63" si="23">AVERAGE(H56:H62)</f>
        <v>0.83714285714285708</v>
      </c>
      <c r="I63" s="57">
        <f t="shared" ref="I63" si="24">AVERAGE(I56:I62)</f>
        <v>0.67</v>
      </c>
      <c r="J63" s="57">
        <f t="shared" ref="J63" si="25">AVERAGE(J56:J62)</f>
        <v>0.54285714285714282</v>
      </c>
      <c r="K63" s="57">
        <f t="shared" ref="K63" si="26">AVERAGE(K56:K62)</f>
        <v>0.46857142857142853</v>
      </c>
      <c r="L63" s="15"/>
      <c r="M63" s="8"/>
      <c r="N63" s="8"/>
      <c r="O63" s="8"/>
      <c r="P63" s="8"/>
      <c r="Q63" s="8"/>
      <c r="R63" s="8"/>
      <c r="S63" s="7"/>
      <c r="T63" s="7"/>
      <c r="U63" s="8"/>
      <c r="V63" s="8"/>
    </row>
    <row r="64" spans="1:22" hidden="1" x14ac:dyDescent="0.2"/>
  </sheetData>
  <mergeCells count="91">
    <mergeCell ref="A63:B63"/>
    <mergeCell ref="M60:O61"/>
    <mergeCell ref="P60:R60"/>
    <mergeCell ref="S60:T60"/>
    <mergeCell ref="P61:R61"/>
    <mergeCell ref="S61:T61"/>
    <mergeCell ref="M62:R62"/>
    <mergeCell ref="S62:T62"/>
    <mergeCell ref="S51:T51"/>
    <mergeCell ref="P52:R52"/>
    <mergeCell ref="S52:T52"/>
    <mergeCell ref="A54:B54"/>
    <mergeCell ref="M56:O59"/>
    <mergeCell ref="P56:R56"/>
    <mergeCell ref="S56:T56"/>
    <mergeCell ref="P57:R57"/>
    <mergeCell ref="S57:T57"/>
    <mergeCell ref="P58:R58"/>
    <mergeCell ref="S58:T58"/>
    <mergeCell ref="P59:R59"/>
    <mergeCell ref="S59:T59"/>
    <mergeCell ref="P43:R43"/>
    <mergeCell ref="S43:T43"/>
    <mergeCell ref="M53:R53"/>
    <mergeCell ref="S53:T53"/>
    <mergeCell ref="A45:B45"/>
    <mergeCell ref="M47:O50"/>
    <mergeCell ref="P47:R47"/>
    <mergeCell ref="S47:T47"/>
    <mergeCell ref="P48:R48"/>
    <mergeCell ref="S48:T48"/>
    <mergeCell ref="P49:R49"/>
    <mergeCell ref="S49:T49"/>
    <mergeCell ref="P50:R50"/>
    <mergeCell ref="S50:T50"/>
    <mergeCell ref="M51:O52"/>
    <mergeCell ref="P51:R51"/>
    <mergeCell ref="S34:T34"/>
    <mergeCell ref="M44:R44"/>
    <mergeCell ref="S44:T44"/>
    <mergeCell ref="A36:B36"/>
    <mergeCell ref="M38:O41"/>
    <mergeCell ref="P38:R38"/>
    <mergeCell ref="S38:T38"/>
    <mergeCell ref="P39:R39"/>
    <mergeCell ref="S39:T39"/>
    <mergeCell ref="P40:R40"/>
    <mergeCell ref="S40:T40"/>
    <mergeCell ref="P41:R41"/>
    <mergeCell ref="S41:T41"/>
    <mergeCell ref="M42:O43"/>
    <mergeCell ref="P42:R42"/>
    <mergeCell ref="S42:T42"/>
    <mergeCell ref="M35:R35"/>
    <mergeCell ref="S35:T35"/>
    <mergeCell ref="A27:B27"/>
    <mergeCell ref="M29:O32"/>
    <mergeCell ref="P29:R29"/>
    <mergeCell ref="S29:T29"/>
    <mergeCell ref="P30:R30"/>
    <mergeCell ref="S30:T30"/>
    <mergeCell ref="P31:R31"/>
    <mergeCell ref="S31:T31"/>
    <mergeCell ref="P32:R32"/>
    <mergeCell ref="S32:T32"/>
    <mergeCell ref="M33:O34"/>
    <mergeCell ref="P33:R33"/>
    <mergeCell ref="S33:T33"/>
    <mergeCell ref="P34:R34"/>
    <mergeCell ref="M26:R26"/>
    <mergeCell ref="S26:T26"/>
    <mergeCell ref="M20:O23"/>
    <mergeCell ref="P20:R20"/>
    <mergeCell ref="S20:T20"/>
    <mergeCell ref="P21:R21"/>
    <mergeCell ref="S21:T21"/>
    <mergeCell ref="P22:R22"/>
    <mergeCell ref="S22:T22"/>
    <mergeCell ref="P23:R23"/>
    <mergeCell ref="S23:T23"/>
    <mergeCell ref="M24:O25"/>
    <mergeCell ref="P24:R24"/>
    <mergeCell ref="S24:T24"/>
    <mergeCell ref="P25:R25"/>
    <mergeCell ref="S25:T25"/>
    <mergeCell ref="A17:B17"/>
    <mergeCell ref="N17:U17"/>
    <mergeCell ref="N18:P18"/>
    <mergeCell ref="Q18:S18"/>
    <mergeCell ref="T18:U18"/>
    <mergeCell ref="A18:D18"/>
  </mergeCells>
  <conditionalFormatting sqref="C20:K26">
    <cfRule type="colorScale" priority="14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conditionalFormatting sqref="C29:K35">
    <cfRule type="colorScale" priority="4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conditionalFormatting sqref="C38:K44">
    <cfRule type="colorScale" priority="3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conditionalFormatting sqref="C47:K53">
    <cfRule type="colorScale" priority="2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conditionalFormatting sqref="C56:K62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2">
    <dataValidation type="list" allowBlank="1" showInputMessage="1" showErrorMessage="1" sqref="N18">
      <formula1>"Rum A, Rum B, Køkken"</formula1>
    </dataValidation>
    <dataValidation type="list" allowBlank="1" showInputMessage="1" showErrorMessage="1" sqref="T18">
      <formula1>"TH,TV"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9" scale="97" orientation="portrait" r:id="rId1"/>
  <headerFooter>
    <oddHeader>&amp;LRum &amp;A</oddHead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69"/>
  <sheetViews>
    <sheetView zoomScaleNormal="100" zoomScaleSheetLayoutView="100" zoomScalePageLayoutView="70" workbookViewId="0">
      <selection activeCell="N18" sqref="A1:XFD1048576"/>
    </sheetView>
  </sheetViews>
  <sheetFormatPr defaultColWidth="0" defaultRowHeight="11.25" customHeight="1" zeroHeight="1" x14ac:dyDescent="0.2"/>
  <cols>
    <col min="1" max="1" width="6.42578125" style="5" customWidth="1"/>
    <col min="2" max="2" width="1" style="5" customWidth="1"/>
    <col min="3" max="11" width="4.85546875" style="4" customWidth="1"/>
    <col min="12" max="12" width="3.7109375" style="4" customWidth="1"/>
    <col min="13" max="13" width="5.28515625" style="4" customWidth="1"/>
    <col min="14" max="18" width="3.85546875" style="4" customWidth="1"/>
    <col min="19" max="20" width="3.28515625" style="3" customWidth="1"/>
    <col min="21" max="21" width="2.42578125" style="4" customWidth="1"/>
    <col min="22" max="22" width="1.28515625" style="4" customWidth="1"/>
    <col min="23" max="23" width="0" style="4" hidden="1" customWidth="1"/>
    <col min="24" max="16384" width="9.140625" style="4" hidden="1"/>
  </cols>
  <sheetData>
    <row r="1" spans="3:22" x14ac:dyDescent="0.2"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5"/>
      <c r="T1" s="5"/>
      <c r="U1" s="6"/>
      <c r="V1" s="6"/>
    </row>
    <row r="2" spans="3:22" x14ac:dyDescent="0.2"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5"/>
      <c r="T2" s="5"/>
      <c r="U2" s="6"/>
      <c r="V2" s="6"/>
    </row>
    <row r="3" spans="3:22" x14ac:dyDescent="0.2"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5"/>
      <c r="T3" s="5"/>
      <c r="U3" s="6"/>
      <c r="V3" s="6"/>
    </row>
    <row r="4" spans="3:22" x14ac:dyDescent="0.2"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5"/>
      <c r="T4" s="5"/>
      <c r="U4" s="6"/>
      <c r="V4" s="6"/>
    </row>
    <row r="5" spans="3:22" x14ac:dyDescent="0.2"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5"/>
      <c r="T5" s="5"/>
      <c r="U5" s="6"/>
      <c r="V5" s="6"/>
    </row>
    <row r="6" spans="3:22" x14ac:dyDescent="0.2"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5"/>
      <c r="T6" s="5"/>
      <c r="U6" s="6"/>
      <c r="V6" s="6"/>
    </row>
    <row r="7" spans="3:22" x14ac:dyDescent="0.2"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5"/>
      <c r="T7" s="5"/>
      <c r="U7" s="6"/>
      <c r="V7" s="6"/>
    </row>
    <row r="8" spans="3:22" x14ac:dyDescent="0.2"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5"/>
      <c r="T8" s="5"/>
      <c r="U8" s="6"/>
      <c r="V8" s="6"/>
    </row>
    <row r="9" spans="3:22" x14ac:dyDescent="0.2"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5"/>
      <c r="T9" s="5"/>
      <c r="U9" s="6"/>
      <c r="V9" s="6"/>
    </row>
    <row r="10" spans="3:22" x14ac:dyDescent="0.2"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5"/>
      <c r="T10" s="5"/>
      <c r="U10" s="6"/>
      <c r="V10" s="6"/>
    </row>
    <row r="11" spans="3:22" x14ac:dyDescent="0.2"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5"/>
      <c r="T11" s="5"/>
      <c r="U11" s="6"/>
      <c r="V11" s="6"/>
    </row>
    <row r="12" spans="3:22" x14ac:dyDescent="0.2"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5"/>
      <c r="T12" s="5"/>
      <c r="U12" s="6"/>
      <c r="V12" s="6"/>
    </row>
    <row r="13" spans="3:22" x14ac:dyDescent="0.2"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5"/>
      <c r="T13" s="5"/>
      <c r="U13" s="6"/>
      <c r="V13" s="6"/>
    </row>
    <row r="14" spans="3:22" x14ac:dyDescent="0.2"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5"/>
      <c r="T14" s="5"/>
      <c r="U14" s="6"/>
      <c r="V14" s="6"/>
    </row>
    <row r="15" spans="3:22" x14ac:dyDescent="0.2"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5"/>
      <c r="T15" s="5"/>
      <c r="U15" s="6"/>
      <c r="V15" s="6"/>
    </row>
    <row r="16" spans="3:22" x14ac:dyDescent="0.2"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5"/>
      <c r="T16" s="5"/>
      <c r="U16" s="6"/>
      <c r="V16" s="6"/>
    </row>
    <row r="17" spans="1:23" s="1" customFormat="1" x14ac:dyDescent="0.2">
      <c r="A17" s="131"/>
      <c r="B17" s="131"/>
      <c r="C17" s="42">
        <v>0.5</v>
      </c>
      <c r="D17" s="43">
        <f t="shared" ref="D17:K17" si="0">C17+$E$18</f>
        <v>1</v>
      </c>
      <c r="E17" s="43">
        <f t="shared" si="0"/>
        <v>1.5</v>
      </c>
      <c r="F17" s="43">
        <f t="shared" si="0"/>
        <v>2</v>
      </c>
      <c r="G17" s="43">
        <f t="shared" si="0"/>
        <v>2.5</v>
      </c>
      <c r="H17" s="43">
        <f t="shared" si="0"/>
        <v>3</v>
      </c>
      <c r="I17" s="43">
        <f t="shared" si="0"/>
        <v>3.5</v>
      </c>
      <c r="J17" s="43">
        <f t="shared" si="0"/>
        <v>4</v>
      </c>
      <c r="K17" s="43">
        <f t="shared" si="0"/>
        <v>4.5</v>
      </c>
      <c r="L17" s="30" t="s">
        <v>26</v>
      </c>
      <c r="M17" s="23" t="s">
        <v>17</v>
      </c>
      <c r="N17" s="130" t="s">
        <v>29</v>
      </c>
      <c r="O17" s="130"/>
      <c r="P17" s="130"/>
      <c r="Q17" s="130"/>
      <c r="R17" s="130"/>
      <c r="S17" s="130"/>
      <c r="T17" s="130"/>
      <c r="U17" s="130"/>
      <c r="V17" s="8"/>
    </row>
    <row r="18" spans="1:23" s="1" customFormat="1" x14ac:dyDescent="0.2">
      <c r="A18" s="137" t="s">
        <v>24</v>
      </c>
      <c r="B18" s="137"/>
      <c r="C18" s="137"/>
      <c r="D18" s="137"/>
      <c r="E18" s="37">
        <v>0.5</v>
      </c>
      <c r="F18" s="19" t="s">
        <v>21</v>
      </c>
      <c r="G18" s="19"/>
      <c r="H18" s="19"/>
      <c r="I18" s="19"/>
      <c r="J18" s="19"/>
      <c r="K18" s="19"/>
      <c r="L18" s="19"/>
      <c r="M18" s="29" t="s">
        <v>22</v>
      </c>
      <c r="N18" s="130" t="s">
        <v>19</v>
      </c>
      <c r="O18" s="130"/>
      <c r="P18" s="130"/>
      <c r="Q18" s="133" t="s">
        <v>23</v>
      </c>
      <c r="R18" s="133"/>
      <c r="S18" s="133"/>
      <c r="T18" s="130" t="s">
        <v>20</v>
      </c>
      <c r="U18" s="130"/>
      <c r="V18" s="8"/>
    </row>
    <row r="19" spans="1:23" s="1" customFormat="1" x14ac:dyDescent="0.2">
      <c r="A19" s="25"/>
      <c r="B19" s="25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0"/>
      <c r="N19" s="20"/>
      <c r="O19" s="20"/>
      <c r="P19" s="20"/>
      <c r="Q19" s="20"/>
      <c r="R19" s="20"/>
      <c r="S19" s="21"/>
      <c r="T19" s="21"/>
      <c r="U19" s="20"/>
      <c r="V19" s="8"/>
    </row>
    <row r="20" spans="1:23" s="1" customFormat="1" x14ac:dyDescent="0.2">
      <c r="A20" s="9" t="s">
        <v>0</v>
      </c>
      <c r="B20" s="16"/>
      <c r="C20" s="55">
        <v>2.93</v>
      </c>
      <c r="D20" s="55">
        <v>1.98</v>
      </c>
      <c r="E20" s="55">
        <v>0.85</v>
      </c>
      <c r="F20" s="55">
        <v>0.33</v>
      </c>
      <c r="G20" s="55">
        <v>0.19</v>
      </c>
      <c r="H20" s="55">
        <v>0.17</v>
      </c>
      <c r="I20" s="55">
        <v>0.13</v>
      </c>
      <c r="J20" s="55">
        <v>0.1</v>
      </c>
      <c r="K20" s="55">
        <v>0.08</v>
      </c>
      <c r="L20" s="10"/>
      <c r="M20" s="116" t="s">
        <v>11</v>
      </c>
      <c r="N20" s="117"/>
      <c r="O20" s="117"/>
      <c r="P20" s="124" t="s">
        <v>6</v>
      </c>
      <c r="Q20" s="124"/>
      <c r="R20" s="124"/>
      <c r="S20" s="127">
        <f>AVERAGE(C20:K26)</f>
        <v>0.73269841269841274</v>
      </c>
      <c r="T20" s="127"/>
      <c r="U20" s="11" t="s">
        <v>5</v>
      </c>
      <c r="V20" s="8"/>
    </row>
    <row r="21" spans="1:23" s="1" customFormat="1" ht="12.75" x14ac:dyDescent="0.2">
      <c r="A21" s="12"/>
      <c r="B21" s="18"/>
      <c r="C21" s="55">
        <v>6.89</v>
      </c>
      <c r="D21" s="55">
        <v>2.5299999999999998</v>
      </c>
      <c r="E21" s="55">
        <v>0.96</v>
      </c>
      <c r="F21" s="55">
        <v>0.33</v>
      </c>
      <c r="G21" s="55">
        <v>0.23</v>
      </c>
      <c r="H21" s="55">
        <v>0.16</v>
      </c>
      <c r="I21" s="55">
        <v>0.12</v>
      </c>
      <c r="J21" s="55">
        <v>0.1</v>
      </c>
      <c r="K21" s="55">
        <v>0.09</v>
      </c>
      <c r="L21" s="10"/>
      <c r="M21" s="118"/>
      <c r="N21" s="119"/>
      <c r="O21" s="119"/>
      <c r="P21" s="129" t="s">
        <v>9</v>
      </c>
      <c r="Q21" s="129"/>
      <c r="R21" s="129"/>
      <c r="S21" s="128">
        <f>MEDIAN(C20:K26)</f>
        <v>0.17</v>
      </c>
      <c r="T21" s="128"/>
      <c r="U21" s="13" t="s">
        <v>5</v>
      </c>
      <c r="V21" s="8"/>
    </row>
    <row r="22" spans="1:23" s="1" customFormat="1" ht="12.75" x14ac:dyDescent="0.2">
      <c r="A22" s="12"/>
      <c r="B22" s="18"/>
      <c r="C22" s="55">
        <v>5.65</v>
      </c>
      <c r="D22" s="55">
        <v>2.21</v>
      </c>
      <c r="E22" s="55">
        <v>0.89</v>
      </c>
      <c r="F22" s="55">
        <v>0.39</v>
      </c>
      <c r="G22" s="55">
        <v>0.2</v>
      </c>
      <c r="H22" s="55">
        <v>0.14000000000000001</v>
      </c>
      <c r="I22" s="55">
        <v>0.13</v>
      </c>
      <c r="J22" s="55">
        <v>0.12</v>
      </c>
      <c r="K22" s="55">
        <v>0.13</v>
      </c>
      <c r="L22" s="10"/>
      <c r="M22" s="118"/>
      <c r="N22" s="119"/>
      <c r="O22" s="119"/>
      <c r="P22" s="129" t="s">
        <v>10</v>
      </c>
      <c r="Q22" s="129"/>
      <c r="R22" s="129"/>
      <c r="S22" s="128">
        <f>SMALL(C20:K26,1)</f>
        <v>7.0000000000000007E-2</v>
      </c>
      <c r="T22" s="128"/>
      <c r="U22" s="13" t="s">
        <v>5</v>
      </c>
      <c r="V22" s="8"/>
    </row>
    <row r="23" spans="1:23" s="1" customFormat="1" ht="12.75" x14ac:dyDescent="0.2">
      <c r="A23" s="12"/>
      <c r="B23" s="18"/>
      <c r="C23" s="55">
        <v>0.14000000000000001</v>
      </c>
      <c r="D23" s="55">
        <v>1.1000000000000001</v>
      </c>
      <c r="E23" s="55">
        <v>0.83</v>
      </c>
      <c r="F23" s="55">
        <v>0.35</v>
      </c>
      <c r="G23" s="55">
        <v>0.17</v>
      </c>
      <c r="H23" s="55">
        <v>0.14000000000000001</v>
      </c>
      <c r="I23" s="55">
        <v>0.13</v>
      </c>
      <c r="J23" s="55">
        <v>0.12</v>
      </c>
      <c r="K23" s="55">
        <v>0.13</v>
      </c>
      <c r="L23" s="10"/>
      <c r="M23" s="118"/>
      <c r="N23" s="119"/>
      <c r="O23" s="119"/>
      <c r="P23" s="129" t="s">
        <v>8</v>
      </c>
      <c r="Q23" s="129"/>
      <c r="R23" s="129"/>
      <c r="S23" s="128">
        <f>LARGE(C20:K26,1)</f>
        <v>6.89</v>
      </c>
      <c r="T23" s="128"/>
      <c r="U23" s="13" t="s">
        <v>5</v>
      </c>
      <c r="V23" s="8"/>
    </row>
    <row r="24" spans="1:23" s="1" customFormat="1" ht="12.75" x14ac:dyDescent="0.2">
      <c r="A24" s="12"/>
      <c r="B24" s="18"/>
      <c r="C24" s="55">
        <v>0.39</v>
      </c>
      <c r="D24" s="55">
        <v>1.05</v>
      </c>
      <c r="E24" s="55">
        <v>0.6</v>
      </c>
      <c r="F24" s="55">
        <v>0.28999999999999998</v>
      </c>
      <c r="G24" s="55">
        <v>0.16</v>
      </c>
      <c r="H24" s="55">
        <v>0.14000000000000001</v>
      </c>
      <c r="I24" s="55">
        <v>0.11</v>
      </c>
      <c r="J24" s="55">
        <v>0.1</v>
      </c>
      <c r="K24" s="55">
        <v>0.09</v>
      </c>
      <c r="L24" s="10"/>
      <c r="M24" s="116" t="s">
        <v>7</v>
      </c>
      <c r="N24" s="117"/>
      <c r="O24" s="117"/>
      <c r="P24" s="124" t="s">
        <v>14</v>
      </c>
      <c r="Q24" s="124"/>
      <c r="R24" s="124"/>
      <c r="S24" s="127">
        <f>S22/S20</f>
        <v>9.5537261698440207E-2</v>
      </c>
      <c r="T24" s="127"/>
      <c r="U24" s="11"/>
      <c r="V24" s="8"/>
    </row>
    <row r="25" spans="1:23" s="1" customFormat="1" x14ac:dyDescent="0.2">
      <c r="A25" s="8"/>
      <c r="B25" s="8"/>
      <c r="C25" s="55">
        <v>3.32</v>
      </c>
      <c r="D25" s="55">
        <v>1.08</v>
      </c>
      <c r="E25" s="55">
        <v>0.57999999999999996</v>
      </c>
      <c r="F25" s="55">
        <v>0.24</v>
      </c>
      <c r="G25" s="55">
        <v>0.15</v>
      </c>
      <c r="H25" s="55">
        <v>0.12</v>
      </c>
      <c r="I25" s="55">
        <v>0.11</v>
      </c>
      <c r="J25" s="55">
        <v>0.09</v>
      </c>
      <c r="K25" s="55">
        <v>0.08</v>
      </c>
      <c r="L25" s="10"/>
      <c r="M25" s="120"/>
      <c r="N25" s="121"/>
      <c r="O25" s="121"/>
      <c r="P25" s="123" t="s">
        <v>15</v>
      </c>
      <c r="Q25" s="123"/>
      <c r="R25" s="123"/>
      <c r="S25" s="122">
        <f>S22/S23</f>
        <v>1.0159651669085633E-2</v>
      </c>
      <c r="T25" s="122"/>
      <c r="U25" s="14"/>
      <c r="V25" s="8"/>
    </row>
    <row r="26" spans="1:23" s="1" customFormat="1" x14ac:dyDescent="0.2">
      <c r="A26" s="8"/>
      <c r="B26" s="8"/>
      <c r="C26" s="56">
        <v>3.77</v>
      </c>
      <c r="D26" s="56">
        <v>1.22</v>
      </c>
      <c r="E26" s="56">
        <v>0.6</v>
      </c>
      <c r="F26" s="56">
        <v>0.23</v>
      </c>
      <c r="G26" s="56">
        <v>0.14000000000000001</v>
      </c>
      <c r="H26" s="56">
        <v>0.11</v>
      </c>
      <c r="I26" s="56">
        <v>0.1</v>
      </c>
      <c r="J26" s="56">
        <v>0.08</v>
      </c>
      <c r="K26" s="56">
        <v>7.0000000000000007E-2</v>
      </c>
      <c r="L26" s="10"/>
      <c r="M26" s="125" t="s">
        <v>13</v>
      </c>
      <c r="N26" s="126"/>
      <c r="O26" s="126"/>
      <c r="P26" s="126"/>
      <c r="Q26" s="126"/>
      <c r="R26" s="126"/>
      <c r="S26" s="122">
        <f>(COUNTIF(C20:K26,"&gt;2")/COUNT(C20:K26))*100</f>
        <v>11.111111111111111</v>
      </c>
      <c r="T26" s="122"/>
      <c r="U26" s="14" t="s">
        <v>5</v>
      </c>
      <c r="V26" s="8"/>
    </row>
    <row r="27" spans="1:23" s="1" customFormat="1" x14ac:dyDescent="0.2">
      <c r="A27" s="114" t="s">
        <v>12</v>
      </c>
      <c r="B27" s="114"/>
      <c r="C27" s="53">
        <f>AVERAGE(C20:C26)</f>
        <v>3.2985714285714285</v>
      </c>
      <c r="D27" s="53">
        <f t="shared" ref="D27:K27" si="1">AVERAGE(D20:D26)</f>
        <v>1.5957142857142859</v>
      </c>
      <c r="E27" s="53">
        <f t="shared" si="1"/>
        <v>0.75857142857142856</v>
      </c>
      <c r="F27" s="53">
        <f t="shared" si="1"/>
        <v>0.30857142857142861</v>
      </c>
      <c r="G27" s="53">
        <f t="shared" si="1"/>
        <v>0.17714285714285719</v>
      </c>
      <c r="H27" s="53">
        <f t="shared" si="1"/>
        <v>0.14000000000000001</v>
      </c>
      <c r="I27" s="53">
        <f t="shared" si="1"/>
        <v>0.11857142857142856</v>
      </c>
      <c r="J27" s="53">
        <f t="shared" si="1"/>
        <v>0.10142857142857142</v>
      </c>
      <c r="K27" s="53">
        <f t="shared" si="1"/>
        <v>9.571428571428571E-2</v>
      </c>
      <c r="L27" s="15"/>
      <c r="M27" s="8"/>
      <c r="N27" s="8"/>
      <c r="O27" s="8"/>
      <c r="P27" s="8"/>
      <c r="Q27" s="8"/>
      <c r="R27" s="8"/>
      <c r="S27" s="7"/>
      <c r="T27" s="7"/>
      <c r="U27" s="8"/>
      <c r="V27" s="8"/>
      <c r="W27" s="2"/>
    </row>
    <row r="28" spans="1:23" s="1" customFormat="1" x14ac:dyDescent="0.2">
      <c r="A28" s="7"/>
      <c r="B28" s="7"/>
      <c r="C28" s="33"/>
      <c r="D28" s="33"/>
      <c r="E28" s="33"/>
      <c r="F28" s="33"/>
      <c r="G28" s="33"/>
      <c r="H28" s="33"/>
      <c r="I28" s="33"/>
      <c r="J28" s="33"/>
      <c r="K28" s="33"/>
      <c r="L28" s="15"/>
      <c r="M28" s="8"/>
      <c r="N28" s="8"/>
      <c r="O28" s="8"/>
      <c r="P28" s="8"/>
      <c r="Q28" s="8"/>
      <c r="R28" s="8"/>
      <c r="S28" s="7"/>
      <c r="T28" s="7"/>
      <c r="U28" s="8"/>
      <c r="V28" s="8"/>
      <c r="W28" s="2"/>
    </row>
    <row r="29" spans="1:23" s="1" customFormat="1" x14ac:dyDescent="0.2">
      <c r="A29" s="9" t="s">
        <v>1</v>
      </c>
      <c r="B29" s="16"/>
      <c r="C29" s="55">
        <v>2.16</v>
      </c>
      <c r="D29" s="55">
        <v>1.45</v>
      </c>
      <c r="E29" s="55">
        <v>0.75</v>
      </c>
      <c r="F29" s="55">
        <v>0.45</v>
      </c>
      <c r="G29" s="55">
        <v>0.27</v>
      </c>
      <c r="H29" s="55">
        <v>0.17</v>
      </c>
      <c r="I29" s="55">
        <v>0.14000000000000001</v>
      </c>
      <c r="J29" s="55">
        <v>0.1</v>
      </c>
      <c r="K29" s="55">
        <v>0.09</v>
      </c>
      <c r="L29" s="10"/>
      <c r="M29" s="116" t="s">
        <v>11</v>
      </c>
      <c r="N29" s="117"/>
      <c r="O29" s="117"/>
      <c r="P29" s="124" t="s">
        <v>6</v>
      </c>
      <c r="Q29" s="124"/>
      <c r="R29" s="124"/>
      <c r="S29" s="127">
        <f>AVERAGE(C29:K35)</f>
        <v>0.83587301587301588</v>
      </c>
      <c r="T29" s="127"/>
      <c r="U29" s="11" t="s">
        <v>5</v>
      </c>
      <c r="V29" s="8"/>
    </row>
    <row r="30" spans="1:23" s="1" customFormat="1" ht="12.75" x14ac:dyDescent="0.2">
      <c r="A30" s="12"/>
      <c r="B30" s="18"/>
      <c r="C30" s="55">
        <v>4.46</v>
      </c>
      <c r="D30" s="55">
        <v>1.6</v>
      </c>
      <c r="E30" s="55">
        <v>0.81</v>
      </c>
      <c r="F30" s="55">
        <v>0.48</v>
      </c>
      <c r="G30" s="55">
        <v>0.31</v>
      </c>
      <c r="H30" s="55">
        <v>0.17</v>
      </c>
      <c r="I30" s="55">
        <v>0.12</v>
      </c>
      <c r="J30" s="55">
        <v>0.11</v>
      </c>
      <c r="K30" s="55">
        <v>0.1</v>
      </c>
      <c r="L30" s="10"/>
      <c r="M30" s="118"/>
      <c r="N30" s="119"/>
      <c r="O30" s="119"/>
      <c r="P30" s="129" t="s">
        <v>9</v>
      </c>
      <c r="Q30" s="129"/>
      <c r="R30" s="129"/>
      <c r="S30" s="128">
        <f>MEDIAN(C29:K35)</f>
        <v>0.27</v>
      </c>
      <c r="T30" s="128"/>
      <c r="U30" s="13" t="s">
        <v>5</v>
      </c>
      <c r="V30" s="8"/>
    </row>
    <row r="31" spans="1:23" s="1" customFormat="1" ht="12.75" x14ac:dyDescent="0.2">
      <c r="A31" s="12"/>
      <c r="B31" s="18"/>
      <c r="C31" s="55">
        <v>3.1</v>
      </c>
      <c r="D31" s="55">
        <v>1.24</v>
      </c>
      <c r="E31" s="55">
        <v>0.76</v>
      </c>
      <c r="F31" s="55">
        <v>0.55000000000000004</v>
      </c>
      <c r="G31" s="55">
        <v>0.32</v>
      </c>
      <c r="H31" s="55">
        <v>0.15</v>
      </c>
      <c r="I31" s="55">
        <v>0.13</v>
      </c>
      <c r="J31" s="55">
        <v>0.12</v>
      </c>
      <c r="K31" s="55">
        <v>0.14000000000000001</v>
      </c>
      <c r="L31" s="10"/>
      <c r="M31" s="118"/>
      <c r="N31" s="119"/>
      <c r="O31" s="119"/>
      <c r="P31" s="129" t="s">
        <v>10</v>
      </c>
      <c r="Q31" s="129"/>
      <c r="R31" s="129"/>
      <c r="S31" s="128">
        <f>SMALL(C29:K35,1)</f>
        <v>0.08</v>
      </c>
      <c r="T31" s="128"/>
      <c r="U31" s="13" t="s">
        <v>5</v>
      </c>
      <c r="V31" s="8"/>
    </row>
    <row r="32" spans="1:23" s="1" customFormat="1" ht="12.75" x14ac:dyDescent="0.2">
      <c r="A32" s="12"/>
      <c r="B32" s="18"/>
      <c r="C32" s="55">
        <v>0.14000000000000001</v>
      </c>
      <c r="D32" s="55">
        <v>0.8</v>
      </c>
      <c r="E32" s="55">
        <v>0.87</v>
      </c>
      <c r="F32" s="55">
        <v>0.56000000000000005</v>
      </c>
      <c r="G32" s="55">
        <v>0.28999999999999998</v>
      </c>
      <c r="H32" s="55">
        <v>0.15</v>
      </c>
      <c r="I32" s="55">
        <v>0.13</v>
      </c>
      <c r="J32" s="55">
        <v>0.13</v>
      </c>
      <c r="K32" s="55">
        <v>0.14000000000000001</v>
      </c>
      <c r="L32" s="10"/>
      <c r="M32" s="118"/>
      <c r="N32" s="119"/>
      <c r="O32" s="119"/>
      <c r="P32" s="129" t="s">
        <v>8</v>
      </c>
      <c r="Q32" s="129"/>
      <c r="R32" s="129"/>
      <c r="S32" s="128">
        <f>LARGE(C29:K35,1)</f>
        <v>7.02</v>
      </c>
      <c r="T32" s="128"/>
      <c r="U32" s="13" t="s">
        <v>5</v>
      </c>
      <c r="V32" s="8"/>
    </row>
    <row r="33" spans="1:22" s="1" customFormat="1" ht="12.75" x14ac:dyDescent="0.2">
      <c r="A33" s="12"/>
      <c r="B33" s="18"/>
      <c r="C33" s="55">
        <v>0.6</v>
      </c>
      <c r="D33" s="55">
        <v>1.97</v>
      </c>
      <c r="E33" s="55">
        <v>1.05</v>
      </c>
      <c r="F33" s="55">
        <v>0.55000000000000004</v>
      </c>
      <c r="G33" s="55">
        <v>0.28000000000000003</v>
      </c>
      <c r="H33" s="55">
        <v>0.15</v>
      </c>
      <c r="I33" s="55">
        <v>0.12</v>
      </c>
      <c r="J33" s="55">
        <v>0.11</v>
      </c>
      <c r="K33" s="55">
        <v>0.1</v>
      </c>
      <c r="L33" s="10"/>
      <c r="M33" s="116" t="s">
        <v>7</v>
      </c>
      <c r="N33" s="117"/>
      <c r="O33" s="117"/>
      <c r="P33" s="124" t="s">
        <v>14</v>
      </c>
      <c r="Q33" s="124"/>
      <c r="R33" s="124"/>
      <c r="S33" s="127">
        <f>S31/S29</f>
        <v>9.5708317508545387E-2</v>
      </c>
      <c r="T33" s="127"/>
      <c r="U33" s="11"/>
      <c r="V33" s="8"/>
    </row>
    <row r="34" spans="1:22" s="1" customFormat="1" x14ac:dyDescent="0.2">
      <c r="A34" s="8"/>
      <c r="B34" s="8"/>
      <c r="C34" s="55">
        <v>7.02</v>
      </c>
      <c r="D34" s="55">
        <v>2.82</v>
      </c>
      <c r="E34" s="55">
        <v>1.23</v>
      </c>
      <c r="F34" s="55">
        <v>0.52</v>
      </c>
      <c r="G34" s="55">
        <v>0.26</v>
      </c>
      <c r="H34" s="55">
        <v>0.14000000000000001</v>
      </c>
      <c r="I34" s="55">
        <v>0.12</v>
      </c>
      <c r="J34" s="55">
        <v>0.1</v>
      </c>
      <c r="K34" s="55">
        <v>0.09</v>
      </c>
      <c r="L34" s="10"/>
      <c r="M34" s="120"/>
      <c r="N34" s="121"/>
      <c r="O34" s="121"/>
      <c r="P34" s="123" t="s">
        <v>15</v>
      </c>
      <c r="Q34" s="123"/>
      <c r="R34" s="123"/>
      <c r="S34" s="122">
        <f>S31/S32</f>
        <v>1.1396011396011397E-2</v>
      </c>
      <c r="T34" s="122"/>
      <c r="U34" s="14"/>
      <c r="V34" s="8"/>
    </row>
    <row r="35" spans="1:22" s="1" customFormat="1" x14ac:dyDescent="0.2">
      <c r="A35" s="8"/>
      <c r="B35" s="8"/>
      <c r="C35" s="56">
        <v>6.79</v>
      </c>
      <c r="D35" s="56">
        <v>2.78</v>
      </c>
      <c r="E35" s="56">
        <v>1.2</v>
      </c>
      <c r="F35" s="56">
        <v>0.53</v>
      </c>
      <c r="G35" s="56">
        <v>0.25</v>
      </c>
      <c r="H35" s="56">
        <v>0.14000000000000001</v>
      </c>
      <c r="I35" s="56">
        <v>0.11</v>
      </c>
      <c r="J35" s="56">
        <v>0.09</v>
      </c>
      <c r="K35" s="56">
        <v>0.08</v>
      </c>
      <c r="L35" s="10"/>
      <c r="M35" s="125" t="s">
        <v>13</v>
      </c>
      <c r="N35" s="126"/>
      <c r="O35" s="126"/>
      <c r="P35" s="126"/>
      <c r="Q35" s="126"/>
      <c r="R35" s="126"/>
      <c r="S35" s="122">
        <f>(COUNTIF(C29:K35,"&gt;2")/COUNT(C29:K35))*100</f>
        <v>11.111111111111111</v>
      </c>
      <c r="T35" s="122"/>
      <c r="U35" s="14" t="s">
        <v>5</v>
      </c>
      <c r="V35" s="8"/>
    </row>
    <row r="36" spans="1:22" s="1" customFormat="1" x14ac:dyDescent="0.2">
      <c r="A36" s="114" t="s">
        <v>12</v>
      </c>
      <c r="B36" s="114"/>
      <c r="C36" s="53">
        <f>AVERAGE(C29:C35)</f>
        <v>3.4671428571428571</v>
      </c>
      <c r="D36" s="53">
        <f t="shared" ref="D36" si="2">AVERAGE(D29:D35)</f>
        <v>1.8085714285714283</v>
      </c>
      <c r="E36" s="53">
        <f t="shared" ref="E36" si="3">AVERAGE(E29:E35)</f>
        <v>0.95285714285714296</v>
      </c>
      <c r="F36" s="53">
        <f t="shared" ref="F36" si="4">AVERAGE(F29:F35)</f>
        <v>0.51999999999999991</v>
      </c>
      <c r="G36" s="53">
        <f t="shared" ref="G36" si="5">AVERAGE(G29:G35)</f>
        <v>0.28285714285714286</v>
      </c>
      <c r="H36" s="53">
        <f t="shared" ref="H36" si="6">AVERAGE(H29:H35)</f>
        <v>0.15285714285714286</v>
      </c>
      <c r="I36" s="53">
        <f t="shared" ref="I36" si="7">AVERAGE(I29:I35)</f>
        <v>0.12428571428571429</v>
      </c>
      <c r="J36" s="53">
        <f t="shared" ref="J36" si="8">AVERAGE(J29:J35)</f>
        <v>0.10857142857142857</v>
      </c>
      <c r="K36" s="53">
        <f t="shared" ref="K36" si="9">AVERAGE(K29:K35)</f>
        <v>0.10571428571428572</v>
      </c>
      <c r="L36" s="15"/>
      <c r="M36" s="8"/>
      <c r="N36" s="8"/>
      <c r="O36" s="8"/>
      <c r="P36" s="8"/>
      <c r="Q36" s="8"/>
      <c r="R36" s="8"/>
      <c r="S36" s="7"/>
      <c r="T36" s="7"/>
      <c r="U36" s="8"/>
      <c r="V36" s="8"/>
    </row>
    <row r="37" spans="1:22" s="1" customFormat="1" x14ac:dyDescent="0.2">
      <c r="A37" s="7"/>
      <c r="B37" s="7"/>
      <c r="C37" s="33"/>
      <c r="D37" s="33"/>
      <c r="E37" s="33"/>
      <c r="F37" s="33"/>
      <c r="G37" s="33"/>
      <c r="H37" s="33"/>
      <c r="I37" s="33"/>
      <c r="J37" s="33"/>
      <c r="K37" s="33"/>
      <c r="L37" s="15"/>
      <c r="M37" s="8"/>
      <c r="N37" s="8"/>
      <c r="O37" s="8"/>
      <c r="P37" s="8"/>
      <c r="Q37" s="8"/>
      <c r="R37" s="8"/>
      <c r="S37" s="7"/>
      <c r="T37" s="7"/>
      <c r="U37" s="8"/>
      <c r="V37" s="8"/>
    </row>
    <row r="38" spans="1:22" s="1" customFormat="1" x14ac:dyDescent="0.2">
      <c r="A38" s="9" t="s">
        <v>2</v>
      </c>
      <c r="B38" s="16"/>
      <c r="C38" s="55">
        <v>4.09</v>
      </c>
      <c r="D38" s="55">
        <v>2.5</v>
      </c>
      <c r="E38" s="55">
        <v>1.35</v>
      </c>
      <c r="F38" s="55">
        <v>0.74</v>
      </c>
      <c r="G38" s="55">
        <v>0.46</v>
      </c>
      <c r="H38" s="55">
        <v>0.32</v>
      </c>
      <c r="I38" s="55">
        <v>0.23</v>
      </c>
      <c r="J38" s="55">
        <v>0.17</v>
      </c>
      <c r="K38" s="55">
        <v>0.14000000000000001</v>
      </c>
      <c r="L38" s="10"/>
      <c r="M38" s="116" t="s">
        <v>11</v>
      </c>
      <c r="N38" s="117"/>
      <c r="O38" s="117"/>
      <c r="P38" s="124" t="s">
        <v>6</v>
      </c>
      <c r="Q38" s="124"/>
      <c r="R38" s="124"/>
      <c r="S38" s="127">
        <f>AVERAGE(C38:K44)</f>
        <v>1.0984126984126987</v>
      </c>
      <c r="T38" s="127"/>
      <c r="U38" s="11" t="s">
        <v>5</v>
      </c>
      <c r="V38" s="8"/>
    </row>
    <row r="39" spans="1:22" s="1" customFormat="1" ht="12.75" x14ac:dyDescent="0.2">
      <c r="A39" s="12"/>
      <c r="B39" s="18"/>
      <c r="C39" s="55">
        <v>7.99</v>
      </c>
      <c r="D39" s="55">
        <v>3.34</v>
      </c>
      <c r="E39" s="55">
        <v>1.56</v>
      </c>
      <c r="F39" s="55">
        <v>0.79</v>
      </c>
      <c r="G39" s="55">
        <v>0.52</v>
      </c>
      <c r="H39" s="55">
        <v>0.33</v>
      </c>
      <c r="I39" s="55">
        <v>0.22</v>
      </c>
      <c r="J39" s="55">
        <v>0.17</v>
      </c>
      <c r="K39" s="55">
        <v>0.15</v>
      </c>
      <c r="L39" s="10"/>
      <c r="M39" s="118"/>
      <c r="N39" s="119"/>
      <c r="O39" s="119"/>
      <c r="P39" s="129" t="s">
        <v>9</v>
      </c>
      <c r="Q39" s="129"/>
      <c r="R39" s="129"/>
      <c r="S39" s="128">
        <f>MEDIAN(C38:K44)</f>
        <v>0.52</v>
      </c>
      <c r="T39" s="128"/>
      <c r="U39" s="13" t="s">
        <v>5</v>
      </c>
      <c r="V39" s="8"/>
    </row>
    <row r="40" spans="1:22" s="1" customFormat="1" ht="12.75" x14ac:dyDescent="0.2">
      <c r="A40" s="12"/>
      <c r="B40" s="18"/>
      <c r="C40" s="55">
        <v>6.46</v>
      </c>
      <c r="D40" s="55">
        <v>2.99</v>
      </c>
      <c r="E40" s="55">
        <v>1.47</v>
      </c>
      <c r="F40" s="55">
        <v>0.86</v>
      </c>
      <c r="G40" s="55">
        <v>0.54</v>
      </c>
      <c r="H40" s="55">
        <v>0.35</v>
      </c>
      <c r="I40" s="55">
        <v>0.24</v>
      </c>
      <c r="J40" s="55">
        <v>0.19</v>
      </c>
      <c r="K40" s="55">
        <v>0.19</v>
      </c>
      <c r="L40" s="10"/>
      <c r="M40" s="118"/>
      <c r="N40" s="119"/>
      <c r="O40" s="119"/>
      <c r="P40" s="129" t="s">
        <v>10</v>
      </c>
      <c r="Q40" s="129"/>
      <c r="R40" s="129"/>
      <c r="S40" s="128">
        <f>SMALL(C38:K44,1)</f>
        <v>0.11</v>
      </c>
      <c r="T40" s="128"/>
      <c r="U40" s="13" t="s">
        <v>5</v>
      </c>
      <c r="V40" s="8"/>
    </row>
    <row r="41" spans="1:22" s="1" customFormat="1" ht="12.75" x14ac:dyDescent="0.2">
      <c r="A41" s="12"/>
      <c r="B41" s="18"/>
      <c r="C41" s="55">
        <v>0.59</v>
      </c>
      <c r="D41" s="55">
        <v>1.79</v>
      </c>
      <c r="E41" s="55">
        <v>1.35</v>
      </c>
      <c r="F41" s="55">
        <v>0.84</v>
      </c>
      <c r="G41" s="55">
        <v>0.52</v>
      </c>
      <c r="H41" s="55">
        <v>0.34</v>
      </c>
      <c r="I41" s="55">
        <v>0.23</v>
      </c>
      <c r="J41" s="55">
        <v>0.18</v>
      </c>
      <c r="K41" s="55">
        <v>0.19</v>
      </c>
      <c r="L41" s="10"/>
      <c r="M41" s="118"/>
      <c r="N41" s="119"/>
      <c r="O41" s="119"/>
      <c r="P41" s="129" t="s">
        <v>8</v>
      </c>
      <c r="Q41" s="129"/>
      <c r="R41" s="129"/>
      <c r="S41" s="128">
        <f>LARGE(C38:K44,1)</f>
        <v>7.99</v>
      </c>
      <c r="T41" s="128"/>
      <c r="U41" s="13" t="s">
        <v>5</v>
      </c>
      <c r="V41" s="8"/>
    </row>
    <row r="42" spans="1:22" s="1" customFormat="1" ht="12.75" x14ac:dyDescent="0.2">
      <c r="A42" s="12"/>
      <c r="B42" s="18"/>
      <c r="C42" s="55">
        <v>1</v>
      </c>
      <c r="D42" s="55">
        <v>1.44</v>
      </c>
      <c r="E42" s="55">
        <v>1.1299999999999999</v>
      </c>
      <c r="F42" s="55">
        <v>0.79</v>
      </c>
      <c r="G42" s="55">
        <v>0.52</v>
      </c>
      <c r="H42" s="55">
        <v>0.32</v>
      </c>
      <c r="I42" s="55">
        <v>0.21</v>
      </c>
      <c r="J42" s="55">
        <v>0.16</v>
      </c>
      <c r="K42" s="55">
        <v>0.15</v>
      </c>
      <c r="L42" s="10"/>
      <c r="M42" s="116" t="s">
        <v>7</v>
      </c>
      <c r="N42" s="117"/>
      <c r="O42" s="117"/>
      <c r="P42" s="124" t="s">
        <v>14</v>
      </c>
      <c r="Q42" s="124"/>
      <c r="R42" s="124"/>
      <c r="S42" s="127">
        <f>S40/S38</f>
        <v>0.1001445086705202</v>
      </c>
      <c r="T42" s="127"/>
      <c r="U42" s="11"/>
      <c r="V42" s="8"/>
    </row>
    <row r="43" spans="1:22" s="1" customFormat="1" x14ac:dyDescent="0.2">
      <c r="A43" s="8"/>
      <c r="B43" s="8"/>
      <c r="C43" s="55">
        <v>4.2</v>
      </c>
      <c r="D43" s="55">
        <v>1.85</v>
      </c>
      <c r="E43" s="55">
        <v>1.1000000000000001</v>
      </c>
      <c r="F43" s="55">
        <v>0.73</v>
      </c>
      <c r="G43" s="55">
        <v>0.52</v>
      </c>
      <c r="H43" s="55">
        <v>0.32</v>
      </c>
      <c r="I43" s="55">
        <v>0.2</v>
      </c>
      <c r="J43" s="55">
        <v>0.15</v>
      </c>
      <c r="K43" s="55">
        <v>0.13</v>
      </c>
      <c r="L43" s="10"/>
      <c r="M43" s="120"/>
      <c r="N43" s="121"/>
      <c r="O43" s="121"/>
      <c r="P43" s="123" t="s">
        <v>15</v>
      </c>
      <c r="Q43" s="123"/>
      <c r="R43" s="123"/>
      <c r="S43" s="122">
        <f>S40/S41</f>
        <v>1.3767209011264079E-2</v>
      </c>
      <c r="T43" s="122"/>
      <c r="U43" s="14"/>
      <c r="V43" s="8"/>
    </row>
    <row r="44" spans="1:22" s="1" customFormat="1" x14ac:dyDescent="0.2">
      <c r="A44" s="8"/>
      <c r="B44" s="8"/>
      <c r="C44" s="56">
        <v>4.82</v>
      </c>
      <c r="D44" s="56">
        <v>2.0299999999999998</v>
      </c>
      <c r="E44" s="56">
        <v>1.1200000000000001</v>
      </c>
      <c r="F44" s="56">
        <v>0.69</v>
      </c>
      <c r="G44" s="56">
        <v>0.48</v>
      </c>
      <c r="H44" s="56">
        <v>0.3</v>
      </c>
      <c r="I44" s="56">
        <v>0.2</v>
      </c>
      <c r="J44" s="56">
        <v>0.14000000000000001</v>
      </c>
      <c r="K44" s="56">
        <v>0.11</v>
      </c>
      <c r="L44" s="10"/>
      <c r="M44" s="125" t="s">
        <v>13</v>
      </c>
      <c r="N44" s="126"/>
      <c r="O44" s="126"/>
      <c r="P44" s="126"/>
      <c r="Q44" s="126"/>
      <c r="R44" s="126"/>
      <c r="S44" s="122">
        <f>(COUNTIF(C38:K44,"&gt;2")/COUNT(C38:K44))*100</f>
        <v>14.285714285714285</v>
      </c>
      <c r="T44" s="122"/>
      <c r="U44" s="14" t="s">
        <v>5</v>
      </c>
      <c r="V44" s="8"/>
    </row>
    <row r="45" spans="1:22" s="1" customFormat="1" x14ac:dyDescent="0.2">
      <c r="A45" s="114" t="s">
        <v>12</v>
      </c>
      <c r="B45" s="114"/>
      <c r="C45" s="57">
        <f>AVERAGE(C38:C44)</f>
        <v>4.1642857142857137</v>
      </c>
      <c r="D45" s="57">
        <f t="shared" ref="D45" si="10">AVERAGE(D38:D44)</f>
        <v>2.2771428571428571</v>
      </c>
      <c r="E45" s="57">
        <f t="shared" ref="E45" si="11">AVERAGE(E38:E44)</f>
        <v>1.2971428571428574</v>
      </c>
      <c r="F45" s="57">
        <f t="shared" ref="F45" si="12">AVERAGE(F38:F44)</f>
        <v>0.77714285714285702</v>
      </c>
      <c r="G45" s="57">
        <f t="shared" ref="G45" si="13">AVERAGE(G38:G44)</f>
        <v>0.50857142857142856</v>
      </c>
      <c r="H45" s="57">
        <f t="shared" ref="H45" si="14">AVERAGE(H38:H44)</f>
        <v>0.32571428571428573</v>
      </c>
      <c r="I45" s="57">
        <f t="shared" ref="I45" si="15">AVERAGE(I38:I44)</f>
        <v>0.21857142857142856</v>
      </c>
      <c r="J45" s="57">
        <f t="shared" ref="J45" si="16">AVERAGE(J38:J44)</f>
        <v>0.16571428571428573</v>
      </c>
      <c r="K45" s="57">
        <f t="shared" ref="K45" si="17">AVERAGE(K38:K44)</f>
        <v>0.15142857142857144</v>
      </c>
      <c r="L45" s="15"/>
      <c r="M45" s="8"/>
      <c r="N45" s="8"/>
      <c r="O45" s="8"/>
      <c r="P45" s="8"/>
      <c r="Q45" s="8"/>
      <c r="R45" s="8"/>
      <c r="S45" s="7"/>
      <c r="T45" s="7"/>
      <c r="U45" s="8"/>
      <c r="V45" s="8"/>
    </row>
    <row r="46" spans="1:22" s="1" customFormat="1" x14ac:dyDescent="0.2">
      <c r="A46" s="7"/>
      <c r="B46" s="7"/>
      <c r="C46" s="33"/>
      <c r="D46" s="33"/>
      <c r="E46" s="33"/>
      <c r="F46" s="33"/>
      <c r="G46" s="33"/>
      <c r="H46" s="33"/>
      <c r="I46" s="33"/>
      <c r="J46" s="33"/>
      <c r="K46" s="33"/>
      <c r="L46" s="15"/>
      <c r="M46" s="8"/>
      <c r="N46" s="8"/>
      <c r="O46" s="8"/>
      <c r="P46" s="8"/>
      <c r="Q46" s="8"/>
      <c r="R46" s="8"/>
      <c r="S46" s="7"/>
      <c r="T46" s="7"/>
      <c r="U46" s="8"/>
      <c r="V46" s="8"/>
    </row>
    <row r="47" spans="1:22" s="1" customFormat="1" x14ac:dyDescent="0.2">
      <c r="A47" s="9" t="s">
        <v>3</v>
      </c>
      <c r="B47" s="16"/>
      <c r="C47" s="55">
        <v>2.95</v>
      </c>
      <c r="D47" s="55">
        <v>1.9</v>
      </c>
      <c r="E47" s="55">
        <v>1.2</v>
      </c>
      <c r="F47" s="55">
        <v>0.79</v>
      </c>
      <c r="G47" s="55">
        <v>0.55000000000000004</v>
      </c>
      <c r="H47" s="55">
        <v>0.41</v>
      </c>
      <c r="I47" s="55">
        <v>0.32</v>
      </c>
      <c r="J47" s="55">
        <v>0.24</v>
      </c>
      <c r="K47" s="55">
        <v>0.2</v>
      </c>
      <c r="L47" s="10"/>
      <c r="M47" s="116" t="s">
        <v>11</v>
      </c>
      <c r="N47" s="117"/>
      <c r="O47" s="117"/>
      <c r="P47" s="124" t="s">
        <v>6</v>
      </c>
      <c r="Q47" s="124"/>
      <c r="R47" s="124"/>
      <c r="S47" s="127">
        <f>AVERAGE(C47:K53)</f>
        <v>1.2079365079365079</v>
      </c>
      <c r="T47" s="127"/>
      <c r="U47" s="11" t="s">
        <v>5</v>
      </c>
      <c r="V47" s="8"/>
    </row>
    <row r="48" spans="1:22" s="1" customFormat="1" ht="12.75" x14ac:dyDescent="0.2">
      <c r="A48" s="12"/>
      <c r="B48" s="18"/>
      <c r="C48" s="55">
        <v>5.32</v>
      </c>
      <c r="D48" s="55">
        <v>2.25</v>
      </c>
      <c r="E48" s="55">
        <v>1.32</v>
      </c>
      <c r="F48" s="55">
        <v>0.83</v>
      </c>
      <c r="G48" s="55">
        <v>0.62</v>
      </c>
      <c r="H48" s="55">
        <v>0.42</v>
      </c>
      <c r="I48" s="55">
        <v>0.32</v>
      </c>
      <c r="J48" s="55">
        <v>0.25</v>
      </c>
      <c r="K48" s="55">
        <v>0.21</v>
      </c>
      <c r="L48" s="10"/>
      <c r="M48" s="118"/>
      <c r="N48" s="119"/>
      <c r="O48" s="119"/>
      <c r="P48" s="129" t="s">
        <v>9</v>
      </c>
      <c r="Q48" s="129"/>
      <c r="R48" s="129"/>
      <c r="S48" s="128">
        <f>MEDIAN(C47:K53)</f>
        <v>0.62</v>
      </c>
      <c r="T48" s="128"/>
      <c r="U48" s="13" t="s">
        <v>5</v>
      </c>
      <c r="V48" s="8"/>
    </row>
    <row r="49" spans="1:22" s="1" customFormat="1" ht="12.75" x14ac:dyDescent="0.2">
      <c r="A49" s="12"/>
      <c r="B49" s="18"/>
      <c r="C49" s="55">
        <v>3.76</v>
      </c>
      <c r="D49" s="55">
        <v>1.91</v>
      </c>
      <c r="E49" s="55">
        <v>1.26</v>
      </c>
      <c r="F49" s="55">
        <v>0.93</v>
      </c>
      <c r="G49" s="55">
        <v>0.65</v>
      </c>
      <c r="H49" s="55">
        <v>0.45</v>
      </c>
      <c r="I49" s="55">
        <v>0.34</v>
      </c>
      <c r="J49" s="55">
        <v>0.27</v>
      </c>
      <c r="K49" s="55">
        <v>0.24</v>
      </c>
      <c r="L49" s="10"/>
      <c r="M49" s="118"/>
      <c r="N49" s="119"/>
      <c r="O49" s="119"/>
      <c r="P49" s="129" t="s">
        <v>10</v>
      </c>
      <c r="Q49" s="129"/>
      <c r="R49" s="129"/>
      <c r="S49" s="128">
        <f>SMALL(C47:K53,1)</f>
        <v>0.16</v>
      </c>
      <c r="T49" s="128"/>
      <c r="U49" s="13" t="s">
        <v>5</v>
      </c>
      <c r="V49" s="8"/>
    </row>
    <row r="50" spans="1:22" s="1" customFormat="1" ht="12.75" x14ac:dyDescent="0.2">
      <c r="A50" s="12"/>
      <c r="B50" s="18"/>
      <c r="C50" s="55">
        <v>0.45</v>
      </c>
      <c r="D50" s="55">
        <v>1.39</v>
      </c>
      <c r="E50" s="55">
        <v>1.37</v>
      </c>
      <c r="F50" s="55">
        <v>0.97</v>
      </c>
      <c r="G50" s="55">
        <v>0.66</v>
      </c>
      <c r="H50" s="55">
        <v>0.45</v>
      </c>
      <c r="I50" s="55">
        <v>0.33</v>
      </c>
      <c r="J50" s="55">
        <v>0.27</v>
      </c>
      <c r="K50" s="55">
        <v>0.24</v>
      </c>
      <c r="L50" s="10"/>
      <c r="M50" s="118"/>
      <c r="N50" s="119"/>
      <c r="O50" s="119"/>
      <c r="P50" s="129" t="s">
        <v>8</v>
      </c>
      <c r="Q50" s="129"/>
      <c r="R50" s="129"/>
      <c r="S50" s="128">
        <f>LARGE(C47:K53,1)</f>
        <v>7.82</v>
      </c>
      <c r="T50" s="128"/>
      <c r="U50" s="13" t="s">
        <v>5</v>
      </c>
      <c r="V50" s="8"/>
    </row>
    <row r="51" spans="1:22" s="1" customFormat="1" ht="12.75" x14ac:dyDescent="0.2">
      <c r="A51" s="12"/>
      <c r="B51" s="18"/>
      <c r="C51" s="55">
        <v>1.83</v>
      </c>
      <c r="D51" s="55">
        <v>2.39</v>
      </c>
      <c r="E51" s="55">
        <v>1.52</v>
      </c>
      <c r="F51" s="55">
        <v>0.99</v>
      </c>
      <c r="G51" s="55">
        <v>0.67</v>
      </c>
      <c r="H51" s="55">
        <v>0.44</v>
      </c>
      <c r="I51" s="55">
        <v>0.32</v>
      </c>
      <c r="J51" s="55">
        <v>0.24</v>
      </c>
      <c r="K51" s="55">
        <v>0.2</v>
      </c>
      <c r="L51" s="10"/>
      <c r="M51" s="116" t="s">
        <v>7</v>
      </c>
      <c r="N51" s="117"/>
      <c r="O51" s="117"/>
      <c r="P51" s="124" t="s">
        <v>14</v>
      </c>
      <c r="Q51" s="124"/>
      <c r="R51" s="124"/>
      <c r="S51" s="127">
        <f>S49/S47</f>
        <v>0.13245729303547965</v>
      </c>
      <c r="T51" s="127"/>
      <c r="U51" s="11"/>
      <c r="V51" s="8"/>
    </row>
    <row r="52" spans="1:22" s="1" customFormat="1" x14ac:dyDescent="0.2">
      <c r="A52" s="8"/>
      <c r="B52" s="8"/>
      <c r="C52" s="55">
        <v>7.82</v>
      </c>
      <c r="D52" s="55">
        <v>3.48</v>
      </c>
      <c r="E52" s="55">
        <v>1.73</v>
      </c>
      <c r="F52" s="55">
        <v>0.97</v>
      </c>
      <c r="G52" s="55">
        <v>0.66</v>
      </c>
      <c r="H52" s="55">
        <v>0.43</v>
      </c>
      <c r="I52" s="55">
        <v>0.31</v>
      </c>
      <c r="J52" s="55">
        <v>0.23</v>
      </c>
      <c r="K52" s="55">
        <v>0.18</v>
      </c>
      <c r="L52" s="10"/>
      <c r="M52" s="120"/>
      <c r="N52" s="121"/>
      <c r="O52" s="121"/>
      <c r="P52" s="123" t="s">
        <v>15</v>
      </c>
      <c r="Q52" s="123"/>
      <c r="R52" s="123"/>
      <c r="S52" s="122">
        <f>S49/S50</f>
        <v>2.0460358056265983E-2</v>
      </c>
      <c r="T52" s="122"/>
      <c r="U52" s="14"/>
      <c r="V52" s="8"/>
    </row>
    <row r="53" spans="1:22" s="1" customFormat="1" x14ac:dyDescent="0.2">
      <c r="A53" s="8"/>
      <c r="B53" s="8"/>
      <c r="C53" s="56">
        <v>7.73</v>
      </c>
      <c r="D53" s="56">
        <v>3.53</v>
      </c>
      <c r="E53" s="56">
        <v>1.74</v>
      </c>
      <c r="F53" s="56">
        <v>0.95</v>
      </c>
      <c r="G53" s="56">
        <v>0.61</v>
      </c>
      <c r="H53" s="56">
        <v>0.42</v>
      </c>
      <c r="I53" s="56">
        <v>0.28999999999999998</v>
      </c>
      <c r="J53" s="56">
        <v>0.22</v>
      </c>
      <c r="K53" s="56">
        <v>0.16</v>
      </c>
      <c r="L53" s="10"/>
      <c r="M53" s="125" t="s">
        <v>13</v>
      </c>
      <c r="N53" s="126"/>
      <c r="O53" s="126"/>
      <c r="P53" s="126"/>
      <c r="Q53" s="126"/>
      <c r="R53" s="126"/>
      <c r="S53" s="122">
        <f>(COUNTIF(C47:K53,"&gt;2")/COUNT(C47:K53))*100</f>
        <v>14.285714285714285</v>
      </c>
      <c r="T53" s="122"/>
      <c r="U53" s="14" t="s">
        <v>5</v>
      </c>
      <c r="V53" s="8"/>
    </row>
    <row r="54" spans="1:22" s="1" customFormat="1" x14ac:dyDescent="0.2">
      <c r="A54" s="114" t="s">
        <v>12</v>
      </c>
      <c r="B54" s="114"/>
      <c r="C54" s="57">
        <f>AVERAGE(C47:C53)</f>
        <v>4.265714285714286</v>
      </c>
      <c r="D54" s="57">
        <f t="shared" ref="D54" si="18">AVERAGE(D47:D53)</f>
        <v>2.4071428571428575</v>
      </c>
      <c r="E54" s="57">
        <f t="shared" ref="E54" si="19">AVERAGE(E47:E53)</f>
        <v>1.4485714285714286</v>
      </c>
      <c r="F54" s="57">
        <f t="shared" ref="F54" si="20">AVERAGE(F47:F53)</f>
        <v>0.91857142857142871</v>
      </c>
      <c r="G54" s="57">
        <f t="shared" ref="G54" si="21">AVERAGE(G47:G53)</f>
        <v>0.63142857142857145</v>
      </c>
      <c r="H54" s="57">
        <f t="shared" ref="H54" si="22">AVERAGE(H47:H53)</f>
        <v>0.43142857142857144</v>
      </c>
      <c r="I54" s="57">
        <f t="shared" ref="I54" si="23">AVERAGE(I47:I53)</f>
        <v>0.31857142857142856</v>
      </c>
      <c r="J54" s="57">
        <f t="shared" ref="J54" si="24">AVERAGE(J47:J53)</f>
        <v>0.24571428571428572</v>
      </c>
      <c r="K54" s="57">
        <f t="shared" ref="K54" si="25">AVERAGE(K47:K53)</f>
        <v>0.20428571428571426</v>
      </c>
      <c r="L54" s="15"/>
      <c r="M54" s="8"/>
      <c r="N54" s="8"/>
      <c r="O54" s="8"/>
      <c r="P54" s="8"/>
      <c r="Q54" s="8"/>
      <c r="R54" s="8"/>
      <c r="S54" s="7"/>
      <c r="T54" s="7"/>
      <c r="U54" s="8"/>
      <c r="V54" s="8"/>
    </row>
    <row r="55" spans="1:22" s="1" customFormat="1" x14ac:dyDescent="0.2">
      <c r="A55" s="7"/>
      <c r="B55" s="7"/>
      <c r="C55" s="33"/>
      <c r="D55" s="33"/>
      <c r="E55" s="33"/>
      <c r="F55" s="33"/>
      <c r="G55" s="33"/>
      <c r="H55" s="33"/>
      <c r="I55" s="33"/>
      <c r="J55" s="33"/>
      <c r="K55" s="33"/>
      <c r="L55" s="15"/>
      <c r="M55" s="8"/>
      <c r="N55" s="8"/>
      <c r="O55" s="8"/>
      <c r="P55" s="8"/>
      <c r="Q55" s="8"/>
      <c r="R55" s="8"/>
      <c r="S55" s="7"/>
      <c r="T55" s="7"/>
      <c r="U55" s="8"/>
      <c r="V55" s="8"/>
    </row>
    <row r="56" spans="1:22" s="1" customFormat="1" x14ac:dyDescent="0.2">
      <c r="A56" s="9" t="s">
        <v>4</v>
      </c>
      <c r="B56" s="17">
        <v>6.62</v>
      </c>
      <c r="C56" s="55">
        <v>3.78</v>
      </c>
      <c r="D56" s="55">
        <v>2.76</v>
      </c>
      <c r="E56" s="55">
        <v>1.83</v>
      </c>
      <c r="F56" s="55">
        <v>1.1499999999999999</v>
      </c>
      <c r="G56" s="55">
        <v>0.79</v>
      </c>
      <c r="H56" s="55">
        <v>0.59</v>
      </c>
      <c r="I56" s="55">
        <v>0.49</v>
      </c>
      <c r="J56" s="55">
        <v>0.39</v>
      </c>
      <c r="K56" s="55">
        <v>0.34</v>
      </c>
      <c r="L56" s="10"/>
      <c r="M56" s="116" t="s">
        <v>11</v>
      </c>
      <c r="N56" s="117"/>
      <c r="O56" s="117"/>
      <c r="P56" s="124" t="s">
        <v>6</v>
      </c>
      <c r="Q56" s="124"/>
      <c r="R56" s="124"/>
      <c r="S56" s="127">
        <f>AVERAGE(C56:K62)</f>
        <v>1.5403174603174603</v>
      </c>
      <c r="T56" s="127"/>
      <c r="U56" s="11" t="s">
        <v>5</v>
      </c>
      <c r="V56" s="8"/>
    </row>
    <row r="57" spans="1:22" s="1" customFormat="1" ht="12.75" x14ac:dyDescent="0.2">
      <c r="A57" s="12"/>
      <c r="B57" s="17">
        <v>7.59</v>
      </c>
      <c r="C57" s="55">
        <v>7.63</v>
      </c>
      <c r="D57" s="55">
        <v>3.68</v>
      </c>
      <c r="E57" s="55">
        <v>2.15</v>
      </c>
      <c r="F57" s="55">
        <v>1.3</v>
      </c>
      <c r="G57" s="55">
        <v>0.86</v>
      </c>
      <c r="H57" s="55">
        <v>0.63</v>
      </c>
      <c r="I57" s="55">
        <v>0.5</v>
      </c>
      <c r="J57" s="55">
        <v>0.41</v>
      </c>
      <c r="K57" s="55">
        <v>0.35</v>
      </c>
      <c r="L57" s="10"/>
      <c r="M57" s="118"/>
      <c r="N57" s="119"/>
      <c r="O57" s="119"/>
      <c r="P57" s="129" t="s">
        <v>9</v>
      </c>
      <c r="Q57" s="129"/>
      <c r="R57" s="129"/>
      <c r="S57" s="128">
        <f>MEDIAN(C56:K62)</f>
        <v>0.87</v>
      </c>
      <c r="T57" s="128"/>
      <c r="U57" s="13" t="s">
        <v>5</v>
      </c>
      <c r="V57" s="8"/>
    </row>
    <row r="58" spans="1:22" s="1" customFormat="1" ht="12.75" x14ac:dyDescent="0.2">
      <c r="A58" s="12"/>
      <c r="B58" s="17">
        <v>3.15</v>
      </c>
      <c r="C58" s="55">
        <v>6.02</v>
      </c>
      <c r="D58" s="55">
        <v>3.25</v>
      </c>
      <c r="E58" s="55">
        <v>2.06</v>
      </c>
      <c r="F58" s="55">
        <v>1.38</v>
      </c>
      <c r="G58" s="55">
        <v>0.95</v>
      </c>
      <c r="H58" s="55">
        <v>0.66</v>
      </c>
      <c r="I58" s="55">
        <v>0.52</v>
      </c>
      <c r="J58" s="55">
        <v>0.44</v>
      </c>
      <c r="K58" s="55">
        <v>0.41</v>
      </c>
      <c r="L58" s="10"/>
      <c r="M58" s="118"/>
      <c r="N58" s="119"/>
      <c r="O58" s="119"/>
      <c r="P58" s="129" t="s">
        <v>10</v>
      </c>
      <c r="Q58" s="129"/>
      <c r="R58" s="129"/>
      <c r="S58" s="128">
        <f>SMALL(C56:K62,1)</f>
        <v>0.28999999999999998</v>
      </c>
      <c r="T58" s="128"/>
      <c r="U58" s="13" t="s">
        <v>5</v>
      </c>
      <c r="V58" s="8"/>
    </row>
    <row r="59" spans="1:22" s="1" customFormat="1" ht="12.75" x14ac:dyDescent="0.2">
      <c r="A59" s="12"/>
      <c r="B59" s="17">
        <v>0.5</v>
      </c>
      <c r="C59" s="55">
        <v>0.63</v>
      </c>
      <c r="D59" s="55">
        <v>2.1800000000000002</v>
      </c>
      <c r="E59" s="55">
        <v>1.94</v>
      </c>
      <c r="F59" s="55">
        <v>1.34</v>
      </c>
      <c r="G59" s="55">
        <v>0.91</v>
      </c>
      <c r="H59" s="55">
        <v>0.65</v>
      </c>
      <c r="I59" s="55">
        <v>0.52</v>
      </c>
      <c r="J59" s="55">
        <v>0.44</v>
      </c>
      <c r="K59" s="55">
        <v>0.41</v>
      </c>
      <c r="L59" s="10"/>
      <c r="M59" s="118"/>
      <c r="N59" s="119"/>
      <c r="O59" s="119"/>
      <c r="P59" s="129" t="s">
        <v>8</v>
      </c>
      <c r="Q59" s="129"/>
      <c r="R59" s="129"/>
      <c r="S59" s="128">
        <f>LARGE(C56:K62,1)</f>
        <v>7.63</v>
      </c>
      <c r="T59" s="128"/>
      <c r="U59" s="13" t="s">
        <v>5</v>
      </c>
      <c r="V59" s="8"/>
    </row>
    <row r="60" spans="1:22" s="1" customFormat="1" ht="12.75" x14ac:dyDescent="0.2">
      <c r="A60" s="12"/>
      <c r="B60" s="17">
        <v>4.95</v>
      </c>
      <c r="C60" s="55">
        <v>1.69</v>
      </c>
      <c r="D60" s="55">
        <v>2.2799999999999998</v>
      </c>
      <c r="E60" s="55">
        <v>1.88</v>
      </c>
      <c r="F60" s="55">
        <v>1.34</v>
      </c>
      <c r="G60" s="55">
        <v>0.92</v>
      </c>
      <c r="H60" s="55">
        <v>0.66</v>
      </c>
      <c r="I60" s="55">
        <v>0.51</v>
      </c>
      <c r="J60" s="55">
        <v>0.39</v>
      </c>
      <c r="K60" s="55">
        <v>0.36</v>
      </c>
      <c r="L60" s="10"/>
      <c r="M60" s="116" t="s">
        <v>7</v>
      </c>
      <c r="N60" s="117"/>
      <c r="O60" s="117"/>
      <c r="P60" s="124" t="s">
        <v>14</v>
      </c>
      <c r="Q60" s="124"/>
      <c r="R60" s="124"/>
      <c r="S60" s="127">
        <f>S58/S56</f>
        <v>0.18827287716405605</v>
      </c>
      <c r="T60" s="127"/>
      <c r="U60" s="11"/>
      <c r="V60" s="8"/>
    </row>
    <row r="61" spans="1:22" s="1" customFormat="1" x14ac:dyDescent="0.2">
      <c r="A61" s="8"/>
      <c r="B61" s="8"/>
      <c r="C61" s="55">
        <v>7.05</v>
      </c>
      <c r="D61" s="55">
        <v>3.22</v>
      </c>
      <c r="E61" s="55">
        <v>2</v>
      </c>
      <c r="F61" s="55">
        <v>1.36</v>
      </c>
      <c r="G61" s="55">
        <v>0.92</v>
      </c>
      <c r="H61" s="55">
        <v>0.65</v>
      </c>
      <c r="I61" s="55">
        <v>0.47</v>
      </c>
      <c r="J61" s="55">
        <v>0.38</v>
      </c>
      <c r="K61" s="55">
        <v>0.33</v>
      </c>
      <c r="L61" s="10"/>
      <c r="M61" s="120"/>
      <c r="N61" s="121"/>
      <c r="O61" s="121"/>
      <c r="P61" s="123" t="s">
        <v>15</v>
      </c>
      <c r="Q61" s="123"/>
      <c r="R61" s="123"/>
      <c r="S61" s="122">
        <f>S58/S59</f>
        <v>3.8007863695937089E-2</v>
      </c>
      <c r="T61" s="122"/>
      <c r="U61" s="14"/>
      <c r="V61" s="8"/>
    </row>
    <row r="62" spans="1:22" s="1" customFormat="1" x14ac:dyDescent="0.2">
      <c r="A62" s="8"/>
      <c r="B62" s="8"/>
      <c r="C62" s="56">
        <v>7.06</v>
      </c>
      <c r="D62" s="56">
        <v>3.34</v>
      </c>
      <c r="E62" s="56">
        <v>1.97</v>
      </c>
      <c r="F62" s="56">
        <v>1.28</v>
      </c>
      <c r="G62" s="56">
        <v>0.87</v>
      </c>
      <c r="H62" s="56">
        <v>0.64</v>
      </c>
      <c r="I62" s="56">
        <v>0.47</v>
      </c>
      <c r="J62" s="56">
        <v>0.37</v>
      </c>
      <c r="K62" s="56">
        <v>0.28999999999999998</v>
      </c>
      <c r="L62" s="10"/>
      <c r="M62" s="125" t="s">
        <v>13</v>
      </c>
      <c r="N62" s="126"/>
      <c r="O62" s="126"/>
      <c r="P62" s="126"/>
      <c r="Q62" s="126"/>
      <c r="R62" s="126"/>
      <c r="S62" s="122">
        <f>(COUNTIF(C56:K62,"&gt;2")/COUNT(C56:K62))*100</f>
        <v>22.222222222222221</v>
      </c>
      <c r="T62" s="122"/>
      <c r="U62" s="14" t="s">
        <v>5</v>
      </c>
      <c r="V62" s="8"/>
    </row>
    <row r="63" spans="1:22" s="1" customFormat="1" x14ac:dyDescent="0.2">
      <c r="A63" s="114" t="s">
        <v>12</v>
      </c>
      <c r="B63" s="114"/>
      <c r="C63" s="57">
        <f t="shared" ref="C63:K63" si="26">AVERAGE(C56:C62)</f>
        <v>4.8371428571428572</v>
      </c>
      <c r="D63" s="57">
        <f t="shared" si="26"/>
        <v>2.9585714285714282</v>
      </c>
      <c r="E63" s="57">
        <f t="shared" si="26"/>
        <v>1.9757142857142858</v>
      </c>
      <c r="F63" s="57">
        <f t="shared" si="26"/>
        <v>1.3071428571428572</v>
      </c>
      <c r="G63" s="57">
        <f t="shared" si="26"/>
        <v>0.88857142857142857</v>
      </c>
      <c r="H63" s="57">
        <f t="shared" si="26"/>
        <v>0.6399999999999999</v>
      </c>
      <c r="I63" s="57">
        <f t="shared" si="26"/>
        <v>0.49714285714285705</v>
      </c>
      <c r="J63" s="57">
        <f t="shared" si="26"/>
        <v>0.40285714285714286</v>
      </c>
      <c r="K63" s="57">
        <f t="shared" si="26"/>
        <v>0.35571428571428571</v>
      </c>
      <c r="L63" s="10"/>
      <c r="M63" s="38"/>
      <c r="N63" s="38"/>
      <c r="O63" s="38"/>
      <c r="P63" s="38"/>
      <c r="Q63" s="38"/>
      <c r="R63" s="38"/>
      <c r="S63" s="39"/>
      <c r="T63" s="39"/>
      <c r="U63" s="31"/>
      <c r="V63" s="8"/>
    </row>
    <row r="64" spans="1:22" s="1" customFormat="1" x14ac:dyDescent="0.2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15"/>
      <c r="M64" s="8"/>
      <c r="N64" s="8"/>
      <c r="O64" s="8"/>
      <c r="P64" s="8"/>
      <c r="Q64" s="8"/>
      <c r="R64" s="8"/>
      <c r="S64" s="7"/>
      <c r="T64" s="7"/>
      <c r="U64" s="8"/>
      <c r="V64" s="8"/>
    </row>
    <row r="65" hidden="1" x14ac:dyDescent="0.2"/>
    <row r="66" ht="11.25" hidden="1" customHeight="1" x14ac:dyDescent="0.2"/>
    <row r="67" ht="11.25" hidden="1" customHeight="1" x14ac:dyDescent="0.2"/>
    <row r="68" ht="11.25" hidden="1" customHeight="1" x14ac:dyDescent="0.2"/>
    <row r="69" ht="11.25" hidden="1" customHeight="1" x14ac:dyDescent="0.2"/>
  </sheetData>
  <mergeCells count="91">
    <mergeCell ref="M60:O61"/>
    <mergeCell ref="P60:R60"/>
    <mergeCell ref="S60:T60"/>
    <mergeCell ref="A63:B63"/>
    <mergeCell ref="P61:R61"/>
    <mergeCell ref="S61:T61"/>
    <mergeCell ref="M62:R62"/>
    <mergeCell ref="S62:T62"/>
    <mergeCell ref="M56:O59"/>
    <mergeCell ref="P56:R56"/>
    <mergeCell ref="S56:T56"/>
    <mergeCell ref="P57:R57"/>
    <mergeCell ref="S57:T57"/>
    <mergeCell ref="P58:R58"/>
    <mergeCell ref="S58:T58"/>
    <mergeCell ref="P59:R59"/>
    <mergeCell ref="S59:T59"/>
    <mergeCell ref="M51:O52"/>
    <mergeCell ref="P51:R51"/>
    <mergeCell ref="S51:T51"/>
    <mergeCell ref="A54:B54"/>
    <mergeCell ref="P52:R52"/>
    <mergeCell ref="S52:T52"/>
    <mergeCell ref="M53:R53"/>
    <mergeCell ref="S53:T53"/>
    <mergeCell ref="M47:O50"/>
    <mergeCell ref="P47:R47"/>
    <mergeCell ref="S47:T47"/>
    <mergeCell ref="P48:R48"/>
    <mergeCell ref="S48:T48"/>
    <mergeCell ref="P49:R49"/>
    <mergeCell ref="S49:T49"/>
    <mergeCell ref="P50:R50"/>
    <mergeCell ref="S50:T50"/>
    <mergeCell ref="M42:O43"/>
    <mergeCell ref="P42:R42"/>
    <mergeCell ref="S42:T42"/>
    <mergeCell ref="A45:B45"/>
    <mergeCell ref="P43:R43"/>
    <mergeCell ref="S43:T43"/>
    <mergeCell ref="M44:R44"/>
    <mergeCell ref="S44:T44"/>
    <mergeCell ref="M38:O41"/>
    <mergeCell ref="P38:R38"/>
    <mergeCell ref="S38:T38"/>
    <mergeCell ref="P39:R39"/>
    <mergeCell ref="S39:T39"/>
    <mergeCell ref="P40:R40"/>
    <mergeCell ref="S40:T40"/>
    <mergeCell ref="P41:R41"/>
    <mergeCell ref="S41:T41"/>
    <mergeCell ref="M33:O34"/>
    <mergeCell ref="P33:R33"/>
    <mergeCell ref="S33:T33"/>
    <mergeCell ref="A36:B36"/>
    <mergeCell ref="P34:R34"/>
    <mergeCell ref="S34:T34"/>
    <mergeCell ref="M35:R35"/>
    <mergeCell ref="S35:T35"/>
    <mergeCell ref="M29:O32"/>
    <mergeCell ref="P29:R29"/>
    <mergeCell ref="S29:T29"/>
    <mergeCell ref="P30:R30"/>
    <mergeCell ref="S30:T30"/>
    <mergeCell ref="P31:R31"/>
    <mergeCell ref="S31:T31"/>
    <mergeCell ref="P32:R32"/>
    <mergeCell ref="S32:T32"/>
    <mergeCell ref="M24:O25"/>
    <mergeCell ref="P24:R24"/>
    <mergeCell ref="S24:T24"/>
    <mergeCell ref="A27:B27"/>
    <mergeCell ref="P25:R25"/>
    <mergeCell ref="S25:T25"/>
    <mergeCell ref="M26:R26"/>
    <mergeCell ref="S26:T26"/>
    <mergeCell ref="M20:O23"/>
    <mergeCell ref="P20:R20"/>
    <mergeCell ref="S20:T20"/>
    <mergeCell ref="P21:R21"/>
    <mergeCell ref="S21:T21"/>
    <mergeCell ref="P22:R22"/>
    <mergeCell ref="S22:T22"/>
    <mergeCell ref="P23:R23"/>
    <mergeCell ref="S23:T23"/>
    <mergeCell ref="A17:B17"/>
    <mergeCell ref="N17:U17"/>
    <mergeCell ref="N18:P18"/>
    <mergeCell ref="Q18:S18"/>
    <mergeCell ref="T18:U18"/>
    <mergeCell ref="A18:D18"/>
  </mergeCells>
  <conditionalFormatting sqref="C20:K26">
    <cfRule type="colorScale" priority="10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conditionalFormatting sqref="C29:K35">
    <cfRule type="colorScale" priority="4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conditionalFormatting sqref="C38:K44">
    <cfRule type="colorScale" priority="3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conditionalFormatting sqref="C47:K53">
    <cfRule type="colorScale" priority="2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conditionalFormatting sqref="C56:K62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2">
    <dataValidation type="list" allowBlank="1" showInputMessage="1" showErrorMessage="1" sqref="T18">
      <formula1>"TH,TV"</formula1>
    </dataValidation>
    <dataValidation type="list" allowBlank="1" showInputMessage="1" showErrorMessage="1" sqref="N18">
      <formula1>"Rum A, Rum B, Køkken"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9" scale="94" orientation="portrait" r:id="rId1"/>
  <headerFooter>
    <oddHeader>&amp;LRum &amp;A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5</vt:i4>
      </vt:variant>
      <vt:variant>
        <vt:lpstr>Navngivne områder</vt:lpstr>
      </vt:variant>
      <vt:variant>
        <vt:i4>4</vt:i4>
      </vt:variant>
    </vt:vector>
  </HeadingPairs>
  <TitlesOfParts>
    <vt:vector size="9" baseType="lpstr">
      <vt:lpstr>Sammenligning</vt:lpstr>
      <vt:lpstr>Ranke Center</vt:lpstr>
      <vt:lpstr>Ranke Skub</vt:lpstr>
      <vt:lpstr>Forskudt Center</vt:lpstr>
      <vt:lpstr>Forskudt Skub</vt:lpstr>
      <vt:lpstr>'Forskudt Center'!Udskriftsområde</vt:lpstr>
      <vt:lpstr>'Forskudt Skub'!Udskriftsområde</vt:lpstr>
      <vt:lpstr>'Ranke Center'!Udskriftsområde</vt:lpstr>
      <vt:lpstr>'Ranke Skub'!Udskriftsområde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Sebastian</dc:creator>
  <cp:lastModifiedBy>John Sebastian</cp:lastModifiedBy>
  <cp:lastPrinted>2016-04-05T12:30:12Z</cp:lastPrinted>
  <dcterms:created xsi:type="dcterms:W3CDTF">2016-04-04T11:43:27Z</dcterms:created>
  <dcterms:modified xsi:type="dcterms:W3CDTF">2016-06-10T17:42:56Z</dcterms:modified>
</cp:coreProperties>
</file>